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hidePivotFieldList="1" defaultThemeVersion="124226"/>
  <bookViews>
    <workbookView xWindow="14385" yWindow="-15" windowWidth="14430" windowHeight="11760" tabRatio="449"/>
  </bookViews>
  <sheets>
    <sheet name="parameters" sheetId="1" r:id="rId1"/>
    <sheet name="enum" sheetId="3" r:id="rId2"/>
    <sheet name="PAR_aa" sheetId="4" state="hidden" r:id="rId3"/>
  </sheets>
  <definedNames>
    <definedName name="_xlnm._FilterDatabase" localSheetId="1" hidden="1">enum!$A$1:$L$282</definedName>
    <definedName name="_xlnm._FilterDatabase" localSheetId="0" hidden="1">parameters!$A$2:$N$510</definedName>
    <definedName name="_ftn1" localSheetId="0">parameters!$H$169</definedName>
    <definedName name="_ftn2" localSheetId="0">parameters!$H$170</definedName>
    <definedName name="_ftnref1" localSheetId="0">parameters!$M$97</definedName>
    <definedName name="_ftnref2" localSheetId="0">parameters!$M$103</definedName>
    <definedName name="_xlnm.Print_Area" localSheetId="1">enum!$A$1:$L$282</definedName>
    <definedName name="_xlnm.Print_Area" localSheetId="0">parameters!$B$2:$N$510</definedName>
    <definedName name="_xlnm.Print_Titles" localSheetId="1">enum!$1:$1</definedName>
    <definedName name="_xlnm.Print_Titles" localSheetId="0">parameters!$2:$2</definedName>
    <definedName name="Z_06BE97E6_ED65_4D9D_8912_873005166793_.wvu.Cols" localSheetId="0" hidden="1">parameters!$A:$G</definedName>
    <definedName name="Z_06BE97E6_ED65_4D9D_8912_873005166793_.wvu.FilterData" localSheetId="1" hidden="1">enum!$A$1:$L$282</definedName>
    <definedName name="Z_06BE97E6_ED65_4D9D_8912_873005166793_.wvu.FilterData" localSheetId="0" hidden="1">parameters!$A$2:$L$510</definedName>
    <definedName name="Z_06BE97E6_ED65_4D9D_8912_873005166793_.wvu.PrintArea" localSheetId="1" hidden="1">enum!$A$1:$L$282</definedName>
    <definedName name="Z_06BE97E6_ED65_4D9D_8912_873005166793_.wvu.PrintTitles" localSheetId="1" hidden="1">enum!$1:$1</definedName>
    <definedName name="Z_06BE97E6_ED65_4D9D_8912_873005166793_.wvu.PrintTitles" localSheetId="0" hidden="1">parameters!$2:$2</definedName>
    <definedName name="Z_06BE97E6_ED65_4D9D_8912_873005166793_.wvu.Rows" localSheetId="0" hidden="1">parameters!$1:$1</definedName>
    <definedName name="Z_175809CA_B47E_446C_A139_84B6D7AC8E65_.wvu.Cols" localSheetId="0" hidden="1">parameters!$A:$G</definedName>
    <definedName name="Z_175809CA_B47E_446C_A139_84B6D7AC8E65_.wvu.FilterData" localSheetId="1" hidden="1">enum!$A$1:$L$282</definedName>
    <definedName name="Z_175809CA_B47E_446C_A139_84B6D7AC8E65_.wvu.FilterData" localSheetId="0" hidden="1">parameters!$A$2:$L$510</definedName>
    <definedName name="Z_175809CA_B47E_446C_A139_84B6D7AC8E65_.wvu.PrintArea" localSheetId="1" hidden="1">enum!$A$1:$L$282</definedName>
    <definedName name="Z_175809CA_B47E_446C_A139_84B6D7AC8E65_.wvu.PrintTitles" localSheetId="1" hidden="1">enum!$1:$1</definedName>
    <definedName name="Z_175809CA_B47E_446C_A139_84B6D7AC8E65_.wvu.PrintTitles" localSheetId="0" hidden="1">parameters!$2:$2</definedName>
    <definedName name="Z_175809CA_B47E_446C_A139_84B6D7AC8E65_.wvu.Rows" localSheetId="0" hidden="1">parameters!$1:$1</definedName>
    <definedName name="Z_4F1BADFA_02CE_4B52_A281_16DCBE569A5F_.wvu.FilterData" localSheetId="1" hidden="1">enum!$A$1:$L$282</definedName>
    <definedName name="Z_4F1BADFA_02CE_4B52_A281_16DCBE569A5F_.wvu.FilterData" localSheetId="0" hidden="1">parameters!$A$2:$N$510</definedName>
    <definedName name="Z_4F1BADFA_02CE_4B52_A281_16DCBE569A5F_.wvu.PrintArea" localSheetId="1" hidden="1">enum!$A$1:$L$282</definedName>
    <definedName name="Z_4F1BADFA_02CE_4B52_A281_16DCBE569A5F_.wvu.PrintArea" localSheetId="0" hidden="1">parameters!$B$2:$N$508</definedName>
    <definedName name="Z_4F1BADFA_02CE_4B52_A281_16DCBE569A5F_.wvu.PrintTitles" localSheetId="1" hidden="1">enum!$1:$1</definedName>
    <definedName name="Z_4F1BADFA_02CE_4B52_A281_16DCBE569A5F_.wvu.PrintTitles" localSheetId="0" hidden="1">parameters!$2:$2</definedName>
    <definedName name="Z_51EA32AC_9759_462B_9C08_5DF8FBF8813E_.wvu.Cols" localSheetId="0" hidden="1">parameters!$A:$G</definedName>
    <definedName name="Z_51EA32AC_9759_462B_9C08_5DF8FBF8813E_.wvu.FilterData" localSheetId="1" hidden="1">enum!$A$1:$L$282</definedName>
    <definedName name="Z_51EA32AC_9759_462B_9C08_5DF8FBF8813E_.wvu.FilterData" localSheetId="0" hidden="1">parameters!$A$2:$L$510</definedName>
    <definedName name="Z_51EA32AC_9759_462B_9C08_5DF8FBF8813E_.wvu.PrintArea" localSheetId="1" hidden="1">enum!$A$1:$L$282</definedName>
    <definedName name="Z_51EA32AC_9759_462B_9C08_5DF8FBF8813E_.wvu.PrintTitles" localSheetId="1" hidden="1">enum!$1:$1</definedName>
    <definedName name="Z_51EA32AC_9759_462B_9C08_5DF8FBF8813E_.wvu.PrintTitles" localSheetId="0" hidden="1">parameters!$2:$2</definedName>
    <definedName name="Z_51EA32AC_9759_462B_9C08_5DF8FBF8813E_.wvu.Rows" localSheetId="0" hidden="1">parameters!$1:$1</definedName>
    <definedName name="Z_5FDA7959_9549_485E_A37E_3FCA52AF10BD_.wvu.Cols" localSheetId="0" hidden="1">parameters!$A:$G</definedName>
    <definedName name="Z_5FDA7959_9549_485E_A37E_3FCA52AF10BD_.wvu.FilterData" localSheetId="1" hidden="1">enum!$A$1:$L$282</definedName>
    <definedName name="Z_5FDA7959_9549_485E_A37E_3FCA52AF10BD_.wvu.FilterData" localSheetId="0" hidden="1">parameters!$A$2:$N$510</definedName>
    <definedName name="Z_5FDA7959_9549_485E_A37E_3FCA52AF10BD_.wvu.PrintArea" localSheetId="1" hidden="1">enum!$A$1:$L$282</definedName>
    <definedName name="Z_5FDA7959_9549_485E_A37E_3FCA52AF10BD_.wvu.PrintArea" localSheetId="0" hidden="1">parameters!$B$1:$N$508</definedName>
    <definedName name="Z_5FDA7959_9549_485E_A37E_3FCA52AF10BD_.wvu.PrintTitles" localSheetId="1" hidden="1">enum!$1:$1</definedName>
    <definedName name="Z_5FDA7959_9549_485E_A37E_3FCA52AF10BD_.wvu.PrintTitles" localSheetId="0" hidden="1">parameters!$2:$2</definedName>
    <definedName name="Z_5FDA7959_9549_485E_A37E_3FCA52AF10BD_.wvu.Rows" localSheetId="0" hidden="1">parameters!$1:$1</definedName>
    <definedName name="Z_A99E31E9_C12F_4246_BD80_553F38F4C3DA_.wvu.FilterData" localSheetId="0" hidden="1">parameters!$A$2:$L$510</definedName>
    <definedName name="Z_F5E0C4AF_C105_4B52_9677_1915FBEEE6EC_.wvu.FilterData" localSheetId="1" hidden="1">enum!$A$1:$L$282</definedName>
    <definedName name="Z_F5E0C4AF_C105_4B52_9677_1915FBEEE6EC_.wvu.FilterData" localSheetId="0" hidden="1">parameters!$A$2:$N$510</definedName>
    <definedName name="Z_F5E0C4AF_C105_4B52_9677_1915FBEEE6EC_.wvu.PrintArea" localSheetId="1" hidden="1">enum!$A$1:$L$282</definedName>
    <definedName name="Z_F5E0C4AF_C105_4B52_9677_1915FBEEE6EC_.wvu.PrintArea" localSheetId="0" hidden="1">parameters!$B$2:$N$508</definedName>
    <definedName name="Z_F5E0C4AF_C105_4B52_9677_1915FBEEE6EC_.wvu.PrintTitles" localSheetId="1" hidden="1">enum!$1:$1</definedName>
    <definedName name="Z_F5E0C4AF_C105_4B52_9677_1915FBEEE6EC_.wvu.PrintTitles" localSheetId="0" hidden="1">parameters!$2:$2</definedName>
  </definedNames>
  <calcPr calcId="145621"/>
  <customWorkbookViews>
    <customWorkbookView name="Salvatore Severini - Visualizzazione personale" guid="{F5E0C4AF-C105-4B52-9677-1915FBEEE6EC}" mergeInterval="0" personalView="1" maximized="1" windowWidth="1916" windowHeight="985" tabRatio="449" activeSheetId="2"/>
    <customWorkbookView name="Nadia Scordino - Visualizzazione personale" guid="{5FDA7959-9549-485E-A37E-3FCA52AF10BD}" mergeInterval="0" personalView="1" xWindow="1" yWindow="1" windowWidth="1364" windowHeight="726" tabRatio="449" activeSheetId="1" showComments="commIndAndComment"/>
    <customWorkbookView name="utente - Visualizzazione personale" guid="{51EA32AC-9759-462B-9C08-5DF8FBF8813E}" mergeInterval="0" personalView="1" maximized="1" xWindow="1" yWindow="1" windowWidth="3200" windowHeight="1269" tabRatio="449" activeSheetId="1"/>
    <customWorkbookView name="Proprietario - Visualizzazione personale" guid="{06BE97E6-ED65-4D9D-8912-873005166793}" mergeInterval="0" personalView="1" maximized="1" xWindow="1" yWindow="1" windowWidth="1362" windowHeight="538" activeSheetId="1"/>
    <customWorkbookView name="Rosa Spadafora - Visualizzazione personale" guid="{175809CA-B47E-446C-A139-84B6D7AC8E65}" mergeInterval="0" personalView="1" maximized="1" xWindow="1" yWindow="1" windowWidth="1362" windowHeight="538" activeSheetId="1" showComments="commIndAndComment"/>
    <customWorkbookView name="PinoM - Visualizzazione personale" guid="{4F1BADFA-02CE-4B52-A281-16DCBE569A5F}" mergeInterval="0" personalView="1" maximized="1" windowWidth="1362" windowHeight="582" tabRatio="449" activeSheetId="1"/>
  </customWorkbookViews>
</workbook>
</file>

<file path=xl/calcChain.xml><?xml version="1.0" encoding="utf-8"?>
<calcChain xmlns="http://schemas.openxmlformats.org/spreadsheetml/2006/main">
  <c r="C36" i="1" l="1"/>
  <c r="C43" i="1"/>
  <c r="C49" i="1"/>
  <c r="C56" i="1"/>
  <c r="C57" i="1" l="1"/>
  <c r="C59" i="1"/>
  <c r="C60" i="1"/>
  <c r="C61" i="1"/>
  <c r="C62" i="1"/>
  <c r="B62" i="1" s="1"/>
  <c r="D62" i="1" s="1"/>
  <c r="E62" i="1" s="1"/>
  <c r="F62" i="1" s="1"/>
  <c r="G62" i="1" s="1"/>
  <c r="C64" i="1"/>
  <c r="C65" i="1"/>
  <c r="C66" i="1"/>
  <c r="B66" i="1" s="1"/>
  <c r="D66" i="1" s="1"/>
  <c r="E66" i="1" s="1"/>
  <c r="F66" i="1" s="1"/>
  <c r="G66" i="1" s="1"/>
  <c r="C67" i="1"/>
  <c r="C69" i="1"/>
  <c r="C70" i="1"/>
  <c r="C71" i="1"/>
  <c r="C72" i="1"/>
  <c r="B72" i="1" s="1"/>
  <c r="D72" i="1" s="1"/>
  <c r="E72" i="1" s="1"/>
  <c r="F72" i="1" s="1"/>
  <c r="G72" i="1" s="1"/>
  <c r="G244" i="3"/>
  <c r="G245" i="3"/>
  <c r="G246" i="3"/>
  <c r="G247" i="3"/>
  <c r="G248" i="3"/>
  <c r="G249" i="3"/>
  <c r="G250" i="3"/>
  <c r="G251" i="3"/>
  <c r="G252" i="3"/>
  <c r="G253" i="3"/>
  <c r="B56" i="1" s="1"/>
  <c r="D56" i="1" s="1"/>
  <c r="E56" i="1" s="1"/>
  <c r="F56" i="1" s="1"/>
  <c r="G56" i="1" s="1"/>
  <c r="G254" i="3"/>
  <c r="G255" i="3"/>
  <c r="G256" i="3"/>
  <c r="G257" i="3"/>
  <c r="G258" i="3"/>
  <c r="G259" i="3"/>
  <c r="G260" i="3"/>
  <c r="G261" i="3"/>
  <c r="G262" i="3"/>
  <c r="G263" i="3"/>
  <c r="G264" i="3"/>
  <c r="G265" i="3"/>
  <c r="G266" i="3"/>
  <c r="C37" i="1"/>
  <c r="C38" i="1"/>
  <c r="B38" i="1" s="1"/>
  <c r="D38" i="1" s="1"/>
  <c r="E38" i="1" s="1"/>
  <c r="C39" i="1"/>
  <c r="C40" i="1"/>
  <c r="B40" i="1" s="1"/>
  <c r="D40" i="1" s="1"/>
  <c r="E40" i="1" s="1"/>
  <c r="F40" i="1" s="1"/>
  <c r="G40" i="1" s="1"/>
  <c r="C41" i="1"/>
  <c r="C44" i="1"/>
  <c r="C45" i="1"/>
  <c r="C46" i="1"/>
  <c r="C47" i="1"/>
  <c r="C50" i="1"/>
  <c r="C51" i="1"/>
  <c r="C52" i="1"/>
  <c r="B52" i="1" s="1"/>
  <c r="D52" i="1" s="1"/>
  <c r="E52" i="1" s="1"/>
  <c r="F52" i="1" s="1"/>
  <c r="G52" i="1" s="1"/>
  <c r="C53" i="1"/>
  <c r="C54" i="1"/>
  <c r="L264" i="3"/>
  <c r="G238" i="3"/>
  <c r="G239" i="3"/>
  <c r="G240" i="3"/>
  <c r="G241" i="3"/>
  <c r="G242" i="3"/>
  <c r="B43" i="1" s="1"/>
  <c r="D43" i="1" s="1"/>
  <c r="E43" i="1" s="1"/>
  <c r="F43" i="1" s="1"/>
  <c r="G43" i="1" s="1"/>
  <c r="G243" i="3"/>
  <c r="L247" i="3"/>
  <c r="L248" i="3"/>
  <c r="L249" i="3"/>
  <c r="L246" i="3"/>
  <c r="L241" i="3"/>
  <c r="L239" i="3"/>
  <c r="C238" i="3"/>
  <c r="C239" i="3"/>
  <c r="C240" i="3"/>
  <c r="C241" i="3"/>
  <c r="C242" i="3"/>
  <c r="C243" i="3"/>
  <c r="C244" i="3"/>
  <c r="C245" i="3"/>
  <c r="C246" i="3"/>
  <c r="C247" i="3"/>
  <c r="C248" i="3"/>
  <c r="C249" i="3"/>
  <c r="C250" i="3"/>
  <c r="C251" i="3"/>
  <c r="C252" i="3"/>
  <c r="C253" i="3"/>
  <c r="C254" i="3"/>
  <c r="C255" i="3"/>
  <c r="C256" i="3"/>
  <c r="C257" i="3"/>
  <c r="C258" i="3"/>
  <c r="C259" i="3"/>
  <c r="C260" i="3"/>
  <c r="C261" i="3"/>
  <c r="C262" i="3"/>
  <c r="C263" i="3"/>
  <c r="C264" i="3"/>
  <c r="C265" i="3"/>
  <c r="C266" i="3"/>
  <c r="C269" i="3"/>
  <c r="C270" i="3"/>
  <c r="C271" i="3"/>
  <c r="C272" i="3"/>
  <c r="C273" i="3"/>
  <c r="C274" i="3"/>
  <c r="C275" i="3"/>
  <c r="C276" i="3"/>
  <c r="C277" i="3"/>
  <c r="C278" i="3"/>
  <c r="C279" i="3"/>
  <c r="C280" i="3"/>
  <c r="C281" i="3"/>
  <c r="C282" i="3"/>
  <c r="C267" i="3"/>
  <c r="C268" i="3"/>
  <c r="F38" i="1" l="1"/>
  <c r="G38" i="1" s="1"/>
  <c r="B49" i="1"/>
  <c r="D49" i="1" s="1"/>
  <c r="E49" i="1" s="1"/>
  <c r="F49" i="1" s="1"/>
  <c r="G49" i="1" s="1"/>
  <c r="B70" i="1"/>
  <c r="D70" i="1" s="1"/>
  <c r="E70" i="1" s="1"/>
  <c r="F70" i="1" s="1"/>
  <c r="G70" i="1" s="1"/>
  <c r="B60" i="1"/>
  <c r="D60" i="1" s="1"/>
  <c r="E60" i="1" s="1"/>
  <c r="F60" i="1" s="1"/>
  <c r="G60" i="1" s="1"/>
  <c r="B44" i="1"/>
  <c r="D44" i="1" s="1"/>
  <c r="E44" i="1" s="1"/>
  <c r="F44" i="1" s="1"/>
  <c r="G44" i="1" s="1"/>
  <c r="B69" i="1"/>
  <c r="D69" i="1" s="1"/>
  <c r="E69" i="1" s="1"/>
  <c r="F69" i="1" s="1"/>
  <c r="G69" i="1" s="1"/>
  <c r="B59" i="1"/>
  <c r="D59" i="1" s="1"/>
  <c r="E59" i="1" s="1"/>
  <c r="F59" i="1" s="1"/>
  <c r="G59" i="1" s="1"/>
  <c r="B41" i="1"/>
  <c r="D41" i="1" s="1"/>
  <c r="E41" i="1" s="1"/>
  <c r="F41" i="1" s="1"/>
  <c r="G41" i="1" s="1"/>
  <c r="B67" i="1"/>
  <c r="D67" i="1" s="1"/>
  <c r="E67" i="1" s="1"/>
  <c r="F67" i="1" s="1"/>
  <c r="G67" i="1" s="1"/>
  <c r="B57" i="1"/>
  <c r="D57" i="1" s="1"/>
  <c r="E57" i="1" s="1"/>
  <c r="F57" i="1" s="1"/>
  <c r="G57" i="1" s="1"/>
  <c r="B47" i="1"/>
  <c r="D47" i="1" s="1"/>
  <c r="E47" i="1" s="1"/>
  <c r="F47" i="1" s="1"/>
  <c r="G47" i="1" s="1"/>
  <c r="B71" i="1"/>
  <c r="D71" i="1" s="1"/>
  <c r="E71" i="1" s="1"/>
  <c r="F71" i="1" s="1"/>
  <c r="G71" i="1" s="1"/>
  <c r="B61" i="1"/>
  <c r="D61" i="1" s="1"/>
  <c r="E61" i="1" s="1"/>
  <c r="F61" i="1" s="1"/>
  <c r="G61" i="1" s="1"/>
  <c r="B51" i="1"/>
  <c r="D51" i="1" s="1"/>
  <c r="E51" i="1" s="1"/>
  <c r="F51" i="1" s="1"/>
  <c r="G51" i="1" s="1"/>
  <c r="B39" i="1"/>
  <c r="D39" i="1" s="1"/>
  <c r="E39" i="1" s="1"/>
  <c r="F39" i="1" s="1"/>
  <c r="G39" i="1" s="1"/>
  <c r="B65" i="1"/>
  <c r="D65" i="1" s="1"/>
  <c r="E65" i="1" s="1"/>
  <c r="F65" i="1" s="1"/>
  <c r="G65" i="1" s="1"/>
  <c r="B50" i="1"/>
  <c r="D50" i="1" s="1"/>
  <c r="E50" i="1" s="1"/>
  <c r="F50" i="1" s="1"/>
  <c r="G50" i="1" s="1"/>
  <c r="B64" i="1"/>
  <c r="D64" i="1" s="1"/>
  <c r="E64" i="1" s="1"/>
  <c r="F64" i="1" s="1"/>
  <c r="G64" i="1" s="1"/>
  <c r="B54" i="1"/>
  <c r="D54" i="1" s="1"/>
  <c r="E54" i="1" s="1"/>
  <c r="F54" i="1" s="1"/>
  <c r="G54" i="1" s="1"/>
  <c r="B45" i="1"/>
  <c r="D45" i="1" s="1"/>
  <c r="E45" i="1" s="1"/>
  <c r="F45" i="1" s="1"/>
  <c r="G45" i="1" s="1"/>
  <c r="B53" i="1"/>
  <c r="D53" i="1" s="1"/>
  <c r="E53" i="1" s="1"/>
  <c r="F53" i="1" s="1"/>
  <c r="G53" i="1" s="1"/>
  <c r="B46" i="1"/>
  <c r="D46" i="1" s="1"/>
  <c r="E46" i="1" s="1"/>
  <c r="F46" i="1" s="1"/>
  <c r="G46" i="1" s="1"/>
  <c r="C493" i="1"/>
  <c r="B493" i="1" s="1"/>
  <c r="D493" i="1" s="1"/>
  <c r="E493" i="1" s="1"/>
  <c r="C494" i="1"/>
  <c r="B494" i="1" s="1"/>
  <c r="D494" i="1" s="1"/>
  <c r="E494" i="1" s="1"/>
  <c r="G268" i="3"/>
  <c r="G267" i="3"/>
  <c r="F494" i="1" l="1"/>
  <c r="G494" i="1" s="1"/>
  <c r="F493" i="1"/>
  <c r="G493" i="1" s="1"/>
  <c r="C2" i="3"/>
  <c r="L2" i="3"/>
  <c r="G2" i="3"/>
  <c r="C3" i="3"/>
  <c r="L3" i="3"/>
  <c r="G3" i="3"/>
  <c r="C4" i="3"/>
  <c r="L4" i="3"/>
  <c r="G4" i="3"/>
  <c r="C5" i="3"/>
  <c r="G5" i="3"/>
  <c r="C6" i="3"/>
  <c r="L6" i="3"/>
  <c r="G6" i="3"/>
  <c r="C7" i="3"/>
  <c r="L7" i="3"/>
  <c r="G7" i="3"/>
  <c r="C8" i="3"/>
  <c r="L8" i="3"/>
  <c r="G8" i="3"/>
  <c r="C9" i="3"/>
  <c r="L9" i="3"/>
  <c r="G9" i="3"/>
  <c r="C10" i="3"/>
  <c r="L10" i="3"/>
  <c r="G10" i="3"/>
  <c r="C11" i="3"/>
  <c r="L11" i="3"/>
  <c r="G11" i="3"/>
  <c r="C12" i="3"/>
  <c r="G12" i="3"/>
  <c r="C13" i="3"/>
  <c r="G13" i="3"/>
  <c r="C14" i="3"/>
  <c r="G14" i="3"/>
  <c r="C15" i="3"/>
  <c r="L15" i="3"/>
  <c r="G15" i="3"/>
  <c r="C16" i="3"/>
  <c r="G16" i="3"/>
  <c r="C17" i="3"/>
  <c r="L17" i="3"/>
  <c r="G17" i="3"/>
  <c r="C18" i="3"/>
  <c r="L18" i="3"/>
  <c r="G18" i="3"/>
  <c r="C19" i="3"/>
  <c r="G19" i="3"/>
  <c r="C20" i="3"/>
  <c r="G20" i="3"/>
  <c r="C21" i="3"/>
  <c r="G21" i="3"/>
  <c r="C22" i="3"/>
  <c r="G22" i="3"/>
  <c r="C23" i="3"/>
  <c r="L23" i="3"/>
  <c r="G23" i="3"/>
  <c r="C24" i="3"/>
  <c r="L24" i="3"/>
  <c r="G24" i="3"/>
  <c r="C25" i="3"/>
  <c r="L25" i="3"/>
  <c r="G25" i="3"/>
  <c r="C26" i="3"/>
  <c r="G26" i="3"/>
  <c r="C27" i="3"/>
  <c r="G27" i="3"/>
  <c r="C28" i="3"/>
  <c r="G28" i="3"/>
  <c r="C29" i="3"/>
  <c r="L29" i="3"/>
  <c r="G29" i="3"/>
  <c r="C30" i="3"/>
  <c r="G30" i="3"/>
  <c r="C31" i="3"/>
  <c r="G31" i="3"/>
  <c r="C32" i="3"/>
  <c r="G32" i="3"/>
  <c r="C33" i="3"/>
  <c r="G33" i="3"/>
  <c r="C34" i="3"/>
  <c r="G34" i="3"/>
  <c r="C35" i="3"/>
  <c r="G35" i="3"/>
  <c r="C36" i="3"/>
  <c r="G36" i="3"/>
  <c r="C37" i="3"/>
  <c r="G37" i="3"/>
  <c r="C38" i="3"/>
  <c r="G38" i="3"/>
  <c r="C39" i="3"/>
  <c r="G39" i="3"/>
  <c r="C40" i="3"/>
  <c r="G40" i="3"/>
  <c r="C41" i="3"/>
  <c r="G41" i="3"/>
  <c r="C42" i="3"/>
  <c r="G42" i="3"/>
  <c r="C43" i="3"/>
  <c r="G43" i="3"/>
  <c r="C44" i="3"/>
  <c r="G44" i="3"/>
  <c r="C45" i="3"/>
  <c r="G45" i="3"/>
  <c r="C46" i="3"/>
  <c r="G46" i="3"/>
  <c r="C47" i="3"/>
  <c r="G47" i="3"/>
  <c r="C48" i="3"/>
  <c r="G48" i="3"/>
  <c r="C49" i="3"/>
  <c r="G49" i="3"/>
  <c r="C50" i="3"/>
  <c r="G50" i="3"/>
  <c r="C51" i="3"/>
  <c r="L51" i="3"/>
  <c r="G51" i="3"/>
  <c r="C52" i="3"/>
  <c r="L52" i="3"/>
  <c r="G52" i="3"/>
  <c r="C53" i="3"/>
  <c r="G53" i="3"/>
  <c r="C54" i="3"/>
  <c r="G54" i="3"/>
  <c r="C55" i="3"/>
  <c r="G55" i="3"/>
  <c r="C56" i="3"/>
  <c r="G56" i="3"/>
  <c r="C57" i="3"/>
  <c r="L57" i="3"/>
  <c r="G57" i="3"/>
  <c r="C58" i="3"/>
  <c r="G58" i="3"/>
  <c r="C59" i="3"/>
  <c r="G59" i="3"/>
  <c r="C60" i="3"/>
  <c r="G60" i="3"/>
  <c r="C61" i="3"/>
  <c r="L61" i="3"/>
  <c r="G61" i="3"/>
  <c r="C62" i="3"/>
  <c r="G62" i="3"/>
  <c r="C63" i="3"/>
  <c r="G63" i="3"/>
  <c r="C64" i="3"/>
  <c r="G64" i="3"/>
  <c r="C65" i="3"/>
  <c r="G65" i="3"/>
  <c r="C66" i="3"/>
  <c r="G66" i="3"/>
  <c r="C67" i="3"/>
  <c r="G67" i="3"/>
  <c r="C68" i="3"/>
  <c r="L68" i="3"/>
  <c r="G68" i="3"/>
  <c r="C69" i="3"/>
  <c r="L69" i="3"/>
  <c r="G69" i="3"/>
  <c r="C70" i="3"/>
  <c r="L70" i="3"/>
  <c r="G70" i="3"/>
  <c r="C71" i="3"/>
  <c r="L71" i="3"/>
  <c r="G71" i="3"/>
  <c r="C72" i="3"/>
  <c r="L72" i="3"/>
  <c r="G72" i="3"/>
  <c r="C73" i="3"/>
  <c r="L73" i="3"/>
  <c r="G73" i="3"/>
  <c r="C74" i="3"/>
  <c r="L74" i="3"/>
  <c r="G74" i="3"/>
  <c r="C75" i="3"/>
  <c r="G75" i="3"/>
  <c r="C76" i="3"/>
  <c r="G76" i="3"/>
  <c r="C77" i="3"/>
  <c r="G77" i="3"/>
  <c r="C78" i="3"/>
  <c r="G78" i="3"/>
  <c r="C79" i="3"/>
  <c r="G79" i="3"/>
  <c r="C80" i="3"/>
  <c r="G80" i="3"/>
  <c r="C81" i="3"/>
  <c r="G81" i="3"/>
  <c r="C82" i="3"/>
  <c r="G82" i="3"/>
  <c r="C83" i="3"/>
  <c r="G83" i="3"/>
  <c r="C84" i="3"/>
  <c r="L84" i="3"/>
  <c r="G84" i="3"/>
  <c r="C85" i="3"/>
  <c r="L85" i="3"/>
  <c r="G85" i="3"/>
  <c r="C86" i="3"/>
  <c r="L86" i="3"/>
  <c r="G86" i="3"/>
  <c r="C87" i="3"/>
  <c r="L87" i="3"/>
  <c r="G87" i="3"/>
  <c r="C88" i="3"/>
  <c r="G88" i="3"/>
  <c r="C89" i="3"/>
  <c r="L89" i="3"/>
  <c r="G89" i="3"/>
  <c r="C90" i="3"/>
  <c r="L90" i="3"/>
  <c r="G90" i="3"/>
  <c r="C91" i="3"/>
  <c r="L91" i="3"/>
  <c r="G91" i="3"/>
  <c r="C92" i="3"/>
  <c r="G92" i="3"/>
  <c r="C93" i="3"/>
  <c r="L93" i="3"/>
  <c r="G93" i="3"/>
  <c r="C94" i="3"/>
  <c r="L94" i="3"/>
  <c r="G94" i="3"/>
  <c r="C95" i="3"/>
  <c r="L95" i="3"/>
  <c r="G95" i="3"/>
  <c r="C96" i="3"/>
  <c r="L96" i="3"/>
  <c r="G96" i="3"/>
  <c r="C97" i="3"/>
  <c r="L97" i="3"/>
  <c r="G97" i="3"/>
  <c r="C98" i="3"/>
  <c r="L98" i="3"/>
  <c r="G98" i="3"/>
  <c r="C99" i="3"/>
  <c r="L99" i="3"/>
  <c r="G99" i="3"/>
  <c r="C100" i="3"/>
  <c r="L100" i="3"/>
  <c r="G100" i="3"/>
  <c r="C101" i="3"/>
  <c r="L101" i="3"/>
  <c r="G101" i="3"/>
  <c r="C102" i="3"/>
  <c r="L102" i="3"/>
  <c r="G102" i="3"/>
  <c r="C103" i="3"/>
  <c r="G103" i="3"/>
  <c r="C104" i="3"/>
  <c r="G104" i="3"/>
  <c r="C105" i="3"/>
  <c r="G105" i="3"/>
  <c r="C106" i="3"/>
  <c r="L106" i="3"/>
  <c r="G106" i="3"/>
  <c r="C107" i="3"/>
  <c r="G107" i="3"/>
  <c r="C108" i="3"/>
  <c r="G108" i="3"/>
  <c r="C109" i="3"/>
  <c r="G109" i="3"/>
  <c r="C110" i="3"/>
  <c r="G110" i="3"/>
  <c r="C111" i="3"/>
  <c r="L111" i="3"/>
  <c r="G111" i="3"/>
  <c r="C112" i="3"/>
  <c r="G112" i="3"/>
  <c r="C113" i="3"/>
  <c r="G113" i="3"/>
  <c r="C114" i="3"/>
  <c r="G114" i="3"/>
  <c r="C115" i="3"/>
  <c r="G115" i="3"/>
  <c r="C116" i="3"/>
  <c r="G116" i="3"/>
  <c r="C117" i="3"/>
  <c r="L117" i="3"/>
  <c r="G117" i="3"/>
  <c r="C118" i="3"/>
  <c r="G118" i="3"/>
  <c r="C119" i="3"/>
  <c r="G119" i="3"/>
  <c r="C120" i="3"/>
  <c r="G120" i="3"/>
  <c r="C121" i="3"/>
  <c r="L121" i="3"/>
  <c r="G121" i="3"/>
  <c r="C122" i="3"/>
  <c r="L122" i="3"/>
  <c r="G122" i="3"/>
  <c r="C123" i="3"/>
  <c r="L123" i="3"/>
  <c r="G123" i="3"/>
  <c r="C124" i="3"/>
  <c r="G124" i="3"/>
  <c r="C125" i="3"/>
  <c r="G125" i="3"/>
  <c r="C126" i="3"/>
  <c r="G126" i="3"/>
  <c r="C127" i="3"/>
  <c r="L127" i="3"/>
  <c r="G127" i="3"/>
  <c r="C128" i="3"/>
  <c r="G128" i="3"/>
  <c r="C129" i="3"/>
  <c r="G129" i="3"/>
  <c r="C130" i="3"/>
  <c r="G130" i="3"/>
  <c r="C131" i="3"/>
  <c r="L131" i="3"/>
  <c r="G131" i="3"/>
  <c r="C132" i="3"/>
  <c r="L132" i="3"/>
  <c r="G132" i="3"/>
  <c r="C133" i="3"/>
  <c r="L133" i="3"/>
  <c r="G133" i="3"/>
  <c r="C134" i="3"/>
  <c r="G134" i="3"/>
  <c r="C135" i="3"/>
  <c r="G135" i="3"/>
  <c r="C136" i="3"/>
  <c r="G136" i="3"/>
  <c r="C137" i="3"/>
  <c r="L137" i="3"/>
  <c r="G137" i="3"/>
  <c r="C138" i="3"/>
  <c r="G138" i="3"/>
  <c r="C139" i="3"/>
  <c r="G139" i="3"/>
  <c r="C140" i="3"/>
  <c r="G140" i="3"/>
  <c r="C141" i="3"/>
  <c r="G141" i="3"/>
  <c r="C142" i="3"/>
  <c r="L142" i="3"/>
  <c r="G142" i="3"/>
  <c r="C143" i="3"/>
  <c r="G143" i="3"/>
  <c r="C144" i="3"/>
  <c r="G144" i="3"/>
  <c r="C145" i="3"/>
  <c r="G145" i="3"/>
  <c r="C146" i="3"/>
  <c r="G146" i="3"/>
  <c r="C147" i="3"/>
  <c r="G147" i="3"/>
  <c r="C148" i="3"/>
  <c r="L148" i="3"/>
  <c r="G148" i="3"/>
  <c r="C149" i="3"/>
  <c r="G149" i="3"/>
  <c r="C150" i="3"/>
  <c r="G150" i="3"/>
  <c r="C151" i="3"/>
  <c r="G151" i="3"/>
  <c r="C152" i="3"/>
  <c r="G152" i="3"/>
  <c r="C153" i="3"/>
  <c r="G153" i="3"/>
  <c r="C154" i="3"/>
  <c r="G154" i="3"/>
  <c r="C155" i="3"/>
  <c r="L155" i="3"/>
  <c r="G155" i="3"/>
  <c r="C156" i="3"/>
  <c r="G156" i="3"/>
  <c r="C157" i="3"/>
  <c r="G157" i="3"/>
  <c r="C158" i="3"/>
  <c r="G158" i="3"/>
  <c r="C159" i="3"/>
  <c r="L159" i="3"/>
  <c r="G159" i="3"/>
  <c r="C160" i="3"/>
  <c r="L160" i="3"/>
  <c r="G160" i="3"/>
  <c r="C161" i="3"/>
  <c r="L161" i="3"/>
  <c r="G161" i="3"/>
  <c r="C162" i="3"/>
  <c r="G162" i="3"/>
  <c r="C163" i="3"/>
  <c r="L163" i="3"/>
  <c r="G163" i="3"/>
  <c r="C164" i="3"/>
  <c r="L164" i="3"/>
  <c r="G164" i="3"/>
  <c r="C165" i="3"/>
  <c r="L165" i="3"/>
  <c r="G165" i="3"/>
  <c r="C166" i="3"/>
  <c r="G166" i="3"/>
  <c r="C167" i="3"/>
  <c r="L167" i="3"/>
  <c r="G167" i="3"/>
  <c r="C168" i="3"/>
  <c r="G168" i="3"/>
  <c r="C169" i="3"/>
  <c r="G169" i="3"/>
  <c r="C170" i="3"/>
  <c r="G170" i="3"/>
  <c r="C171" i="3"/>
  <c r="G171" i="3"/>
  <c r="C172" i="3"/>
  <c r="L172" i="3"/>
  <c r="G172" i="3"/>
  <c r="C173" i="3"/>
  <c r="G173" i="3"/>
  <c r="C174" i="3"/>
  <c r="G174" i="3"/>
  <c r="C175" i="3"/>
  <c r="G175" i="3"/>
  <c r="C176" i="3"/>
  <c r="G176" i="3"/>
  <c r="C177" i="3"/>
  <c r="G177" i="3"/>
  <c r="C178" i="3"/>
  <c r="G178" i="3"/>
  <c r="C179" i="3"/>
  <c r="L179" i="3"/>
  <c r="G179" i="3"/>
  <c r="C180" i="3"/>
  <c r="G180" i="3"/>
  <c r="C181" i="3"/>
  <c r="G181" i="3"/>
  <c r="C182" i="3"/>
  <c r="G182" i="3"/>
  <c r="C183" i="3"/>
  <c r="G183" i="3"/>
  <c r="C184" i="3"/>
  <c r="G184" i="3"/>
  <c r="C185" i="3"/>
  <c r="G185" i="3"/>
  <c r="C186" i="3"/>
  <c r="L186" i="3"/>
  <c r="G186" i="3"/>
  <c r="C187" i="3"/>
  <c r="G187" i="3"/>
  <c r="C188" i="3"/>
  <c r="G188" i="3"/>
  <c r="C189" i="3"/>
  <c r="G189" i="3"/>
  <c r="C190" i="3"/>
  <c r="G190" i="3"/>
  <c r="C191" i="3"/>
  <c r="G191" i="3"/>
  <c r="C192" i="3"/>
  <c r="G192" i="3"/>
  <c r="C193" i="3"/>
  <c r="L193" i="3"/>
  <c r="G193" i="3"/>
  <c r="C194" i="3"/>
  <c r="G194" i="3"/>
  <c r="C195" i="3"/>
  <c r="G195" i="3"/>
  <c r="C196" i="3"/>
  <c r="G196" i="3"/>
  <c r="C197" i="3"/>
  <c r="G197" i="3"/>
  <c r="C198" i="3"/>
  <c r="G198" i="3"/>
  <c r="C199" i="3"/>
  <c r="G199" i="3"/>
  <c r="C200" i="3"/>
  <c r="L200" i="3"/>
  <c r="G200" i="3"/>
  <c r="C201" i="3"/>
  <c r="G201" i="3"/>
  <c r="C202" i="3"/>
  <c r="G202" i="3"/>
  <c r="C203" i="3"/>
  <c r="G203" i="3"/>
  <c r="C204" i="3"/>
  <c r="G204" i="3"/>
  <c r="C205" i="3"/>
  <c r="G205" i="3"/>
  <c r="C206" i="3"/>
  <c r="G206" i="3"/>
  <c r="C207" i="3"/>
  <c r="L207" i="3"/>
  <c r="G207" i="3"/>
  <c r="C208" i="3"/>
  <c r="G208" i="3"/>
  <c r="C209" i="3"/>
  <c r="G209" i="3"/>
  <c r="C210" i="3"/>
  <c r="G210" i="3"/>
  <c r="C211" i="3"/>
  <c r="G211" i="3"/>
  <c r="C212" i="3"/>
  <c r="G212" i="3"/>
  <c r="C213" i="3"/>
  <c r="G213" i="3"/>
  <c r="C214" i="3"/>
  <c r="L214" i="3"/>
  <c r="G214" i="3"/>
  <c r="C215" i="3"/>
  <c r="G215" i="3"/>
  <c r="C216" i="3"/>
  <c r="G216" i="3"/>
  <c r="C217" i="3"/>
  <c r="G217" i="3"/>
  <c r="C218" i="3"/>
  <c r="G218" i="3"/>
  <c r="C219" i="3"/>
  <c r="G219" i="3"/>
  <c r="C220" i="3"/>
  <c r="G220" i="3"/>
  <c r="B480" i="1" s="1"/>
  <c r="D480" i="1" s="1"/>
  <c r="E480" i="1" s="1"/>
  <c r="F480" i="1" s="1"/>
  <c r="G480" i="1" s="1"/>
  <c r="C221" i="3"/>
  <c r="G221" i="3"/>
  <c r="C222" i="3"/>
  <c r="G222" i="3"/>
  <c r="C223" i="3"/>
  <c r="L223" i="3"/>
  <c r="G223" i="3"/>
  <c r="C224" i="3"/>
  <c r="L224" i="3"/>
  <c r="G224" i="3"/>
  <c r="C225" i="3"/>
  <c r="G225" i="3"/>
  <c r="C226" i="3"/>
  <c r="G226" i="3"/>
  <c r="C227" i="3"/>
  <c r="G227" i="3"/>
  <c r="C228" i="3"/>
  <c r="L228" i="3"/>
  <c r="G228" i="3"/>
  <c r="C229" i="3"/>
  <c r="G229" i="3"/>
  <c r="C230" i="3"/>
  <c r="G230" i="3"/>
  <c r="C231" i="3"/>
  <c r="G231" i="3"/>
  <c r="C232" i="3"/>
  <c r="G232" i="3"/>
  <c r="C233" i="3"/>
  <c r="G233" i="3"/>
  <c r="C234" i="3"/>
  <c r="G234" i="3"/>
  <c r="C235" i="3"/>
  <c r="G235" i="3"/>
  <c r="C236" i="3"/>
  <c r="G236" i="3"/>
  <c r="B36" i="1" s="1"/>
  <c r="D36" i="1" s="1"/>
  <c r="E36" i="1" s="1"/>
  <c r="F36" i="1" s="1"/>
  <c r="G36" i="1" s="1"/>
  <c r="C237" i="3"/>
  <c r="G237" i="3"/>
  <c r="B37" i="1" s="1"/>
  <c r="D37" i="1" s="1"/>
  <c r="E37" i="1" s="1"/>
  <c r="F37" i="1" s="1"/>
  <c r="G37" i="1" s="1"/>
  <c r="G269" i="3"/>
  <c r="G270" i="3"/>
  <c r="G271" i="3"/>
  <c r="L272" i="3"/>
  <c r="G272" i="3"/>
  <c r="G273" i="3"/>
  <c r="G274" i="3"/>
  <c r="G275" i="3"/>
  <c r="G276" i="3"/>
  <c r="G277" i="3"/>
  <c r="G278" i="3"/>
  <c r="L279" i="3"/>
  <c r="G279" i="3"/>
  <c r="L280" i="3"/>
  <c r="G280" i="3"/>
  <c r="L281" i="3"/>
  <c r="G281" i="3"/>
  <c r="G282" i="3"/>
  <c r="C3" i="1"/>
  <c r="B3" i="1" s="1"/>
  <c r="D3" i="1" s="1"/>
  <c r="E3" i="1" s="1"/>
  <c r="F3" i="1" s="1"/>
  <c r="G3" i="1" s="1"/>
  <c r="C4" i="1"/>
  <c r="C5" i="1"/>
  <c r="C6" i="1"/>
  <c r="C7" i="1"/>
  <c r="C8" i="1"/>
  <c r="C9" i="1"/>
  <c r="C10" i="1"/>
  <c r="C11" i="1"/>
  <c r="B11" i="1" s="1"/>
  <c r="D11" i="1" s="1"/>
  <c r="E11" i="1" s="1"/>
  <c r="C12" i="1"/>
  <c r="C13" i="1"/>
  <c r="C14" i="1"/>
  <c r="C15" i="1"/>
  <c r="C16" i="1"/>
  <c r="B16" i="1" s="1"/>
  <c r="D16" i="1" s="1"/>
  <c r="E16" i="1" s="1"/>
  <c r="F16" i="1" s="1"/>
  <c r="G16" i="1" s="1"/>
  <c r="C17" i="1"/>
  <c r="B17" i="1" s="1"/>
  <c r="D17" i="1" s="1"/>
  <c r="E17" i="1" s="1"/>
  <c r="F17" i="1" s="1"/>
  <c r="G17" i="1" s="1"/>
  <c r="C18" i="1"/>
  <c r="C19" i="1"/>
  <c r="C20" i="1"/>
  <c r="B20" i="1" s="1"/>
  <c r="D20" i="1" s="1"/>
  <c r="E20" i="1" s="1"/>
  <c r="F20" i="1" s="1"/>
  <c r="G20" i="1" s="1"/>
  <c r="C21" i="1"/>
  <c r="B21" i="1" s="1"/>
  <c r="D21" i="1" s="1"/>
  <c r="E21" i="1" s="1"/>
  <c r="C22" i="1"/>
  <c r="C23" i="1"/>
  <c r="C24" i="1"/>
  <c r="C25" i="1"/>
  <c r="B25" i="1" s="1"/>
  <c r="D25" i="1" s="1"/>
  <c r="E25" i="1" s="1"/>
  <c r="F25" i="1" s="1"/>
  <c r="G25" i="1" s="1"/>
  <c r="C26" i="1"/>
  <c r="C33" i="1"/>
  <c r="B33" i="1" s="1"/>
  <c r="D33" i="1" s="1"/>
  <c r="E33" i="1" s="1"/>
  <c r="F33" i="1" s="1"/>
  <c r="G33" i="1" s="1"/>
  <c r="C34" i="1"/>
  <c r="C27" i="1"/>
  <c r="B27" i="1" s="1"/>
  <c r="D27" i="1" s="1"/>
  <c r="E27" i="1" s="1"/>
  <c r="F27" i="1" s="1"/>
  <c r="G27" i="1" s="1"/>
  <c r="C28" i="1"/>
  <c r="C29" i="1"/>
  <c r="C30" i="1"/>
  <c r="C31" i="1"/>
  <c r="C32" i="1"/>
  <c r="C73" i="1"/>
  <c r="B73" i="1" s="1"/>
  <c r="D73" i="1" s="1"/>
  <c r="E73" i="1" s="1"/>
  <c r="F73" i="1" s="1"/>
  <c r="G73" i="1" s="1"/>
  <c r="C74" i="1"/>
  <c r="C75" i="1"/>
  <c r="C76" i="1"/>
  <c r="C77" i="1"/>
  <c r="B77" i="1" s="1"/>
  <c r="D77" i="1" s="1"/>
  <c r="E77" i="1" s="1"/>
  <c r="F77" i="1" s="1"/>
  <c r="G77" i="1" s="1"/>
  <c r="C78" i="1"/>
  <c r="C79" i="1"/>
  <c r="C80" i="1"/>
  <c r="C81" i="1"/>
  <c r="B81" i="1" s="1"/>
  <c r="D81" i="1" s="1"/>
  <c r="E81" i="1" s="1"/>
  <c r="C82" i="1"/>
  <c r="C83" i="1"/>
  <c r="C84" i="1"/>
  <c r="C85" i="1"/>
  <c r="C86" i="1"/>
  <c r="B86" i="1" s="1"/>
  <c r="D86" i="1" s="1"/>
  <c r="E86" i="1" s="1"/>
  <c r="F86" i="1" s="1"/>
  <c r="G86" i="1" s="1"/>
  <c r="C87" i="1"/>
  <c r="B87" i="1" s="1"/>
  <c r="D87" i="1" s="1"/>
  <c r="E87" i="1" s="1"/>
  <c r="F87" i="1" s="1"/>
  <c r="G87" i="1" s="1"/>
  <c r="C88" i="1"/>
  <c r="C89" i="1"/>
  <c r="B89" i="1" s="1"/>
  <c r="D89" i="1" s="1"/>
  <c r="E89" i="1" s="1"/>
  <c r="F89" i="1" s="1"/>
  <c r="G89" i="1" s="1"/>
  <c r="C90" i="1"/>
  <c r="C91" i="1"/>
  <c r="B91" i="1" s="1"/>
  <c r="D91" i="1" s="1"/>
  <c r="E91" i="1" s="1"/>
  <c r="F91" i="1" s="1"/>
  <c r="G91" i="1" s="1"/>
  <c r="C92" i="1"/>
  <c r="C93" i="1"/>
  <c r="C94" i="1"/>
  <c r="B94" i="1" s="1"/>
  <c r="D94" i="1" s="1"/>
  <c r="E94" i="1" s="1"/>
  <c r="F94" i="1" s="1"/>
  <c r="G94" i="1" s="1"/>
  <c r="C95" i="1"/>
  <c r="C96" i="1"/>
  <c r="C97" i="1"/>
  <c r="C98" i="1"/>
  <c r="C99" i="1"/>
  <c r="C100" i="1"/>
  <c r="B100" i="1" s="1"/>
  <c r="D100" i="1" s="1"/>
  <c r="E100" i="1" s="1"/>
  <c r="F100" i="1" s="1"/>
  <c r="G100" i="1" s="1"/>
  <c r="C101" i="1"/>
  <c r="C102" i="1"/>
  <c r="C103" i="1"/>
  <c r="C104" i="1"/>
  <c r="C105" i="1"/>
  <c r="B105" i="1" s="1"/>
  <c r="D105" i="1" s="1"/>
  <c r="E105" i="1" s="1"/>
  <c r="F105" i="1" s="1"/>
  <c r="G105" i="1" s="1"/>
  <c r="C106" i="1"/>
  <c r="B106" i="1" s="1"/>
  <c r="D106" i="1" s="1"/>
  <c r="E106" i="1" s="1"/>
  <c r="F106" i="1" s="1"/>
  <c r="G106" i="1" s="1"/>
  <c r="C107" i="1"/>
  <c r="C108" i="1"/>
  <c r="C109" i="1"/>
  <c r="C110" i="1"/>
  <c r="B110" i="1" s="1"/>
  <c r="D110" i="1" s="1"/>
  <c r="E110" i="1" s="1"/>
  <c r="F110" i="1" s="1"/>
  <c r="G110" i="1" s="1"/>
  <c r="C111" i="1"/>
  <c r="B111" i="1" s="1"/>
  <c r="D111" i="1" s="1"/>
  <c r="E111" i="1" s="1"/>
  <c r="F111" i="1" s="1"/>
  <c r="G111" i="1" s="1"/>
  <c r="C112" i="1"/>
  <c r="B112" i="1" s="1"/>
  <c r="D112" i="1" s="1"/>
  <c r="E112" i="1" s="1"/>
  <c r="F112" i="1" s="1"/>
  <c r="G112" i="1" s="1"/>
  <c r="C113" i="1"/>
  <c r="B113" i="1" s="1"/>
  <c r="D113" i="1" s="1"/>
  <c r="E113" i="1" s="1"/>
  <c r="F113" i="1" s="1"/>
  <c r="G113" i="1" s="1"/>
  <c r="C114" i="1"/>
  <c r="C115" i="1"/>
  <c r="C116" i="1"/>
  <c r="B116" i="1" s="1"/>
  <c r="D116" i="1" s="1"/>
  <c r="E116" i="1" s="1"/>
  <c r="C117" i="1"/>
  <c r="C118" i="1"/>
  <c r="C119" i="1"/>
  <c r="C120" i="1"/>
  <c r="C121" i="1"/>
  <c r="B121" i="1" s="1"/>
  <c r="D121" i="1" s="1"/>
  <c r="E121" i="1" s="1"/>
  <c r="F121" i="1" s="1"/>
  <c r="G121" i="1" s="1"/>
  <c r="C122" i="1"/>
  <c r="B122" i="1" s="1"/>
  <c r="D122" i="1" s="1"/>
  <c r="E122" i="1" s="1"/>
  <c r="F122" i="1" s="1"/>
  <c r="G122" i="1" s="1"/>
  <c r="C123" i="1"/>
  <c r="C124" i="1"/>
  <c r="C125" i="1"/>
  <c r="C126" i="1"/>
  <c r="C127" i="1"/>
  <c r="B127" i="1" s="1"/>
  <c r="D127" i="1" s="1"/>
  <c r="E127" i="1" s="1"/>
  <c r="F127" i="1" s="1"/>
  <c r="G127" i="1" s="1"/>
  <c r="C128" i="1"/>
  <c r="C129" i="1"/>
  <c r="C130" i="1"/>
  <c r="C131" i="1"/>
  <c r="C132" i="1"/>
  <c r="C133" i="1"/>
  <c r="C134" i="1"/>
  <c r="C135" i="1"/>
  <c r="C136" i="1"/>
  <c r="C137" i="1"/>
  <c r="C138" i="1"/>
  <c r="C139" i="1"/>
  <c r="C140" i="1"/>
  <c r="C141" i="1"/>
  <c r="C142" i="1"/>
  <c r="C143" i="1"/>
  <c r="C144" i="1"/>
  <c r="C145" i="1"/>
  <c r="B145" i="1" s="1"/>
  <c r="D145" i="1" s="1"/>
  <c r="E145" i="1" s="1"/>
  <c r="F145" i="1" s="1"/>
  <c r="G145" i="1" s="1"/>
  <c r="C146" i="1"/>
  <c r="C147" i="1"/>
  <c r="B147" i="1" s="1"/>
  <c r="D147" i="1" s="1"/>
  <c r="E147" i="1" s="1"/>
  <c r="F147" i="1" s="1"/>
  <c r="G147" i="1" s="1"/>
  <c r="C148" i="1"/>
  <c r="C149" i="1"/>
  <c r="C150" i="1"/>
  <c r="C151" i="1"/>
  <c r="C152" i="1"/>
  <c r="C153" i="1"/>
  <c r="C154" i="1"/>
  <c r="C155" i="1"/>
  <c r="C156" i="1"/>
  <c r="C157" i="1"/>
  <c r="C158" i="1"/>
  <c r="C159" i="1"/>
  <c r="C160" i="1"/>
  <c r="C161" i="1"/>
  <c r="C162" i="1"/>
  <c r="C163" i="1"/>
  <c r="C164" i="1"/>
  <c r="C165" i="1"/>
  <c r="C166" i="1"/>
  <c r="C167" i="1"/>
  <c r="B167" i="1" s="1"/>
  <c r="D167" i="1" s="1"/>
  <c r="E167" i="1" s="1"/>
  <c r="F167" i="1" s="1"/>
  <c r="G167" i="1" s="1"/>
  <c r="C168" i="1"/>
  <c r="B168" i="1" s="1"/>
  <c r="D168" i="1" s="1"/>
  <c r="E168" i="1" s="1"/>
  <c r="F168" i="1" s="1"/>
  <c r="G168" i="1" s="1"/>
  <c r="C169" i="1"/>
  <c r="B169" i="1" s="1"/>
  <c r="D169" i="1" s="1"/>
  <c r="E169" i="1" s="1"/>
  <c r="F169" i="1" s="1"/>
  <c r="G169" i="1" s="1"/>
  <c r="C170" i="1"/>
  <c r="C171" i="1"/>
  <c r="C172" i="1"/>
  <c r="B172" i="1" s="1"/>
  <c r="D172" i="1" s="1"/>
  <c r="E172" i="1" s="1"/>
  <c r="F172" i="1" s="1"/>
  <c r="G172" i="1" s="1"/>
  <c r="C173" i="1"/>
  <c r="C174" i="1"/>
  <c r="C175" i="1"/>
  <c r="B175" i="1" s="1"/>
  <c r="D175" i="1" s="1"/>
  <c r="E175" i="1" s="1"/>
  <c r="F175" i="1" s="1"/>
  <c r="G175" i="1" s="1"/>
  <c r="C176" i="1"/>
  <c r="B176" i="1" s="1"/>
  <c r="D176" i="1" s="1"/>
  <c r="E176" i="1" s="1"/>
  <c r="C177" i="1"/>
  <c r="C178" i="1"/>
  <c r="C179" i="1"/>
  <c r="C180" i="1"/>
  <c r="C181" i="1"/>
  <c r="B181" i="1" s="1"/>
  <c r="D181" i="1" s="1"/>
  <c r="E181" i="1" s="1"/>
  <c r="F181" i="1" s="1"/>
  <c r="G181" i="1" s="1"/>
  <c r="C182" i="1"/>
  <c r="C183" i="1"/>
  <c r="C184" i="1"/>
  <c r="B184" i="1" s="1"/>
  <c r="D184" i="1" s="1"/>
  <c r="E184" i="1" s="1"/>
  <c r="C185" i="1"/>
  <c r="C186" i="1"/>
  <c r="C187" i="1"/>
  <c r="B187" i="1" s="1"/>
  <c r="D187" i="1" s="1"/>
  <c r="E187" i="1" s="1"/>
  <c r="F187" i="1" s="1"/>
  <c r="G187" i="1" s="1"/>
  <c r="C188" i="1"/>
  <c r="B188" i="1" s="1"/>
  <c r="D188" i="1" s="1"/>
  <c r="E188" i="1" s="1"/>
  <c r="C189" i="1"/>
  <c r="C190" i="1"/>
  <c r="C191" i="1"/>
  <c r="C192" i="1"/>
  <c r="B192" i="1" s="1"/>
  <c r="D192" i="1" s="1"/>
  <c r="E192" i="1" s="1"/>
  <c r="C193" i="1"/>
  <c r="B193" i="1" s="1"/>
  <c r="D193" i="1" s="1"/>
  <c r="E193" i="1" s="1"/>
  <c r="F193" i="1" s="1"/>
  <c r="G193" i="1" s="1"/>
  <c r="C194" i="1"/>
  <c r="B194" i="1" s="1"/>
  <c r="D194" i="1" s="1"/>
  <c r="E194" i="1" s="1"/>
  <c r="F194" i="1" s="1"/>
  <c r="G194" i="1" s="1"/>
  <c r="C195" i="1"/>
  <c r="C196" i="1"/>
  <c r="B196" i="1" s="1"/>
  <c r="D196" i="1" s="1"/>
  <c r="E196" i="1" s="1"/>
  <c r="F196" i="1" s="1"/>
  <c r="G196" i="1" s="1"/>
  <c r="C197" i="1"/>
  <c r="C198" i="1"/>
  <c r="C199" i="1"/>
  <c r="C200" i="1"/>
  <c r="C201" i="1"/>
  <c r="C202" i="1"/>
  <c r="B202" i="1" s="1"/>
  <c r="D202" i="1" s="1"/>
  <c r="E202" i="1" s="1"/>
  <c r="F202" i="1" s="1"/>
  <c r="G202" i="1" s="1"/>
  <c r="C203" i="1"/>
  <c r="C204" i="1"/>
  <c r="C205" i="1"/>
  <c r="C206" i="1"/>
  <c r="C207" i="1"/>
  <c r="C208" i="1"/>
  <c r="C209" i="1"/>
  <c r="B209" i="1" s="1"/>
  <c r="D209" i="1" s="1"/>
  <c r="E209" i="1" s="1"/>
  <c r="F209" i="1" s="1"/>
  <c r="G209" i="1" s="1"/>
  <c r="C210" i="1"/>
  <c r="C211" i="1"/>
  <c r="B211" i="1" s="1"/>
  <c r="D211" i="1" s="1"/>
  <c r="E211" i="1" s="1"/>
  <c r="F211" i="1" s="1"/>
  <c r="G211" i="1" s="1"/>
  <c r="C212" i="1"/>
  <c r="C213" i="1"/>
  <c r="C214" i="1"/>
  <c r="B214" i="1" s="1"/>
  <c r="D214" i="1" s="1"/>
  <c r="E214" i="1" s="1"/>
  <c r="F214" i="1" s="1"/>
  <c r="G214" i="1" s="1"/>
  <c r="C215" i="1"/>
  <c r="C216" i="1"/>
  <c r="B216" i="1" s="1"/>
  <c r="D216" i="1" s="1"/>
  <c r="E216" i="1" s="1"/>
  <c r="C217" i="1"/>
  <c r="C218" i="1"/>
  <c r="C219" i="1"/>
  <c r="C220" i="1"/>
  <c r="C221" i="1"/>
  <c r="C222" i="1"/>
  <c r="B222" i="1" s="1"/>
  <c r="D222" i="1" s="1"/>
  <c r="E222" i="1" s="1"/>
  <c r="F222" i="1" s="1"/>
  <c r="G222" i="1" s="1"/>
  <c r="C223" i="1"/>
  <c r="C224" i="1"/>
  <c r="C225" i="1"/>
  <c r="C226" i="1"/>
  <c r="C227" i="1"/>
  <c r="C228" i="1"/>
  <c r="C229" i="1"/>
  <c r="C230" i="1"/>
  <c r="B230" i="1" s="1"/>
  <c r="D230" i="1" s="1"/>
  <c r="E230" i="1" s="1"/>
  <c r="F230" i="1" s="1"/>
  <c r="G230" i="1" s="1"/>
  <c r="C231" i="1"/>
  <c r="C232" i="1"/>
  <c r="C233" i="1"/>
  <c r="B233" i="1" s="1"/>
  <c r="D233" i="1" s="1"/>
  <c r="E233" i="1" s="1"/>
  <c r="F233" i="1" s="1"/>
  <c r="G233" i="1" s="1"/>
  <c r="C234" i="1"/>
  <c r="C235" i="1"/>
  <c r="C236" i="1"/>
  <c r="B236" i="1" s="1"/>
  <c r="D236" i="1" s="1"/>
  <c r="E236" i="1" s="1"/>
  <c r="F236" i="1" s="1"/>
  <c r="G236" i="1" s="1"/>
  <c r="C237" i="1"/>
  <c r="C238" i="1"/>
  <c r="C239" i="1"/>
  <c r="C240" i="1"/>
  <c r="C241" i="1"/>
  <c r="B241" i="1" s="1"/>
  <c r="D241" i="1" s="1"/>
  <c r="E241" i="1" s="1"/>
  <c r="F241" i="1" s="1"/>
  <c r="G241" i="1" s="1"/>
  <c r="C242" i="1"/>
  <c r="C243" i="1"/>
  <c r="C244" i="1"/>
  <c r="B244" i="1" s="1"/>
  <c r="D244" i="1" s="1"/>
  <c r="E244" i="1" s="1"/>
  <c r="C245" i="1"/>
  <c r="C246" i="1"/>
  <c r="C247" i="1"/>
  <c r="C248" i="1"/>
  <c r="B248" i="1" s="1"/>
  <c r="D248" i="1" s="1"/>
  <c r="E248" i="1" s="1"/>
  <c r="F248" i="1" s="1"/>
  <c r="G248" i="1" s="1"/>
  <c r="C249" i="1"/>
  <c r="C250" i="1"/>
  <c r="C251" i="1"/>
  <c r="C252" i="1"/>
  <c r="B252" i="1" s="1"/>
  <c r="D252" i="1" s="1"/>
  <c r="E252" i="1" s="1"/>
  <c r="C253" i="1"/>
  <c r="C254" i="1"/>
  <c r="C255" i="1"/>
  <c r="C256" i="1"/>
  <c r="B256" i="1" s="1"/>
  <c r="D256" i="1" s="1"/>
  <c r="E256" i="1" s="1"/>
  <c r="F256" i="1" s="1"/>
  <c r="G256" i="1" s="1"/>
  <c r="C257" i="1"/>
  <c r="B257" i="1" s="1"/>
  <c r="D257" i="1" s="1"/>
  <c r="E257" i="1" s="1"/>
  <c r="F257" i="1" s="1"/>
  <c r="G257" i="1" s="1"/>
  <c r="C258" i="1"/>
  <c r="C259" i="1"/>
  <c r="C260" i="1"/>
  <c r="C261" i="1"/>
  <c r="B261" i="1" s="1"/>
  <c r="D261" i="1" s="1"/>
  <c r="E261" i="1" s="1"/>
  <c r="F261" i="1" s="1"/>
  <c r="G261" i="1" s="1"/>
  <c r="C262" i="1"/>
  <c r="C263" i="1"/>
  <c r="B263" i="1" s="1"/>
  <c r="D263" i="1" s="1"/>
  <c r="E263" i="1" s="1"/>
  <c r="F263" i="1" s="1"/>
  <c r="G263" i="1" s="1"/>
  <c r="C264" i="1"/>
  <c r="B264" i="1" s="1"/>
  <c r="D264" i="1" s="1"/>
  <c r="E264" i="1" s="1"/>
  <c r="C265" i="1"/>
  <c r="B265" i="1" s="1"/>
  <c r="D265" i="1" s="1"/>
  <c r="E265" i="1" s="1"/>
  <c r="F265" i="1" s="1"/>
  <c r="G265" i="1" s="1"/>
  <c r="C266" i="1"/>
  <c r="C267" i="1"/>
  <c r="B267" i="1" s="1"/>
  <c r="D267" i="1" s="1"/>
  <c r="E267" i="1" s="1"/>
  <c r="F267" i="1" s="1"/>
  <c r="G267" i="1" s="1"/>
  <c r="C268" i="1"/>
  <c r="B268" i="1" s="1"/>
  <c r="D268" i="1" s="1"/>
  <c r="E268" i="1" s="1"/>
  <c r="C269" i="1"/>
  <c r="B269" i="1" s="1"/>
  <c r="D269" i="1" s="1"/>
  <c r="E269" i="1" s="1"/>
  <c r="F269" i="1" s="1"/>
  <c r="G269" i="1" s="1"/>
  <c r="C270" i="1"/>
  <c r="C271" i="1"/>
  <c r="C272" i="1"/>
  <c r="C273" i="1"/>
  <c r="C274" i="1"/>
  <c r="C275" i="1"/>
  <c r="B275" i="1" s="1"/>
  <c r="D275" i="1" s="1"/>
  <c r="E275" i="1" s="1"/>
  <c r="F275" i="1" s="1"/>
  <c r="G275" i="1" s="1"/>
  <c r="C276" i="1"/>
  <c r="C277" i="1"/>
  <c r="C278" i="1"/>
  <c r="C279" i="1"/>
  <c r="C280" i="1"/>
  <c r="C281" i="1"/>
  <c r="B281" i="1" s="1"/>
  <c r="D281" i="1" s="1"/>
  <c r="E281" i="1" s="1"/>
  <c r="F281" i="1" s="1"/>
  <c r="G281" i="1" s="1"/>
  <c r="C282" i="1"/>
  <c r="C283" i="1"/>
  <c r="B283" i="1" s="1"/>
  <c r="D283" i="1" s="1"/>
  <c r="E283" i="1" s="1"/>
  <c r="F283" i="1" s="1"/>
  <c r="G283" i="1" s="1"/>
  <c r="C284" i="1"/>
  <c r="C285" i="1"/>
  <c r="C286" i="1"/>
  <c r="B286" i="1" s="1"/>
  <c r="D286" i="1" s="1"/>
  <c r="E286" i="1" s="1"/>
  <c r="F286" i="1" s="1"/>
  <c r="G286" i="1" s="1"/>
  <c r="C287" i="1"/>
  <c r="C288" i="1"/>
  <c r="C289" i="1"/>
  <c r="C290" i="1"/>
  <c r="C291" i="1"/>
  <c r="B291" i="1" s="1"/>
  <c r="D291" i="1" s="1"/>
  <c r="E291" i="1" s="1"/>
  <c r="F291" i="1" s="1"/>
  <c r="G291" i="1" s="1"/>
  <c r="C292" i="1"/>
  <c r="B292" i="1" s="1"/>
  <c r="D292" i="1" s="1"/>
  <c r="E292" i="1" s="1"/>
  <c r="F292" i="1" s="1"/>
  <c r="G292" i="1" s="1"/>
  <c r="C293" i="1"/>
  <c r="C294" i="1"/>
  <c r="C295" i="1"/>
  <c r="C296" i="1"/>
  <c r="B296" i="1" s="1"/>
  <c r="D296" i="1" s="1"/>
  <c r="E296" i="1" s="1"/>
  <c r="F296" i="1" s="1"/>
  <c r="G296" i="1" s="1"/>
  <c r="C297" i="1"/>
  <c r="B297" i="1" s="1"/>
  <c r="D297" i="1" s="1"/>
  <c r="E297" i="1" s="1"/>
  <c r="F297" i="1" s="1"/>
  <c r="G297" i="1" s="1"/>
  <c r="C298" i="1"/>
  <c r="C299" i="1"/>
  <c r="C300" i="1"/>
  <c r="B300" i="1" s="1"/>
  <c r="D300" i="1" s="1"/>
  <c r="E300" i="1" s="1"/>
  <c r="C301" i="1"/>
  <c r="C302" i="1"/>
  <c r="C303" i="1"/>
  <c r="C304" i="1"/>
  <c r="B304" i="1" s="1"/>
  <c r="D304" i="1" s="1"/>
  <c r="E304" i="1" s="1"/>
  <c r="C305" i="1"/>
  <c r="B305" i="1" s="1"/>
  <c r="D305" i="1" s="1"/>
  <c r="E305" i="1" s="1"/>
  <c r="F305" i="1" s="1"/>
  <c r="G305" i="1" s="1"/>
  <c r="C306" i="1"/>
  <c r="C307" i="1"/>
  <c r="C308" i="1"/>
  <c r="B308" i="1" s="1"/>
  <c r="D308" i="1" s="1"/>
  <c r="E308" i="1" s="1"/>
  <c r="F308" i="1" s="1"/>
  <c r="G308" i="1" s="1"/>
  <c r="C309" i="1"/>
  <c r="C310" i="1"/>
  <c r="C311" i="1"/>
  <c r="C312" i="1"/>
  <c r="C313" i="1"/>
  <c r="B313" i="1" s="1"/>
  <c r="D313" i="1" s="1"/>
  <c r="E313" i="1" s="1"/>
  <c r="F313" i="1" s="1"/>
  <c r="G313" i="1" s="1"/>
  <c r="C314" i="1"/>
  <c r="C315" i="1"/>
  <c r="C316" i="1"/>
  <c r="C317" i="1"/>
  <c r="C318" i="1"/>
  <c r="C319" i="1"/>
  <c r="C320" i="1"/>
  <c r="C321" i="1"/>
  <c r="B321" i="1" s="1"/>
  <c r="D321" i="1" s="1"/>
  <c r="E321" i="1" s="1"/>
  <c r="F321" i="1" s="1"/>
  <c r="G321" i="1" s="1"/>
  <c r="C322" i="1"/>
  <c r="C323" i="1"/>
  <c r="C324" i="1"/>
  <c r="C325" i="1"/>
  <c r="C326" i="1"/>
  <c r="C327" i="1"/>
  <c r="C328" i="1"/>
  <c r="C329" i="1"/>
  <c r="B329" i="1" s="1"/>
  <c r="D329" i="1" s="1"/>
  <c r="E329" i="1" s="1"/>
  <c r="F329" i="1" s="1"/>
  <c r="G329" i="1" s="1"/>
  <c r="C330" i="1"/>
  <c r="C331" i="1"/>
  <c r="C332" i="1"/>
  <c r="B332" i="1" s="1"/>
  <c r="D332" i="1" s="1"/>
  <c r="E332" i="1" s="1"/>
  <c r="C333" i="1"/>
  <c r="C334" i="1"/>
  <c r="C335" i="1"/>
  <c r="C336" i="1"/>
  <c r="C337" i="1"/>
  <c r="B337" i="1" s="1"/>
  <c r="D337" i="1" s="1"/>
  <c r="E337" i="1" s="1"/>
  <c r="F337" i="1" s="1"/>
  <c r="G337" i="1" s="1"/>
  <c r="C338" i="1"/>
  <c r="B338" i="1" s="1"/>
  <c r="D338" i="1" s="1"/>
  <c r="E338" i="1" s="1"/>
  <c r="F338" i="1" s="1"/>
  <c r="G338" i="1" s="1"/>
  <c r="C339" i="1"/>
  <c r="C340" i="1"/>
  <c r="C341" i="1"/>
  <c r="B341" i="1" s="1"/>
  <c r="D341" i="1" s="1"/>
  <c r="E341" i="1" s="1"/>
  <c r="F341" i="1" s="1"/>
  <c r="G341" i="1" s="1"/>
  <c r="C342" i="1"/>
  <c r="C343" i="1"/>
  <c r="B343" i="1" s="1"/>
  <c r="D343" i="1" s="1"/>
  <c r="E343" i="1" s="1"/>
  <c r="F343" i="1" s="1"/>
  <c r="G343" i="1" s="1"/>
  <c r="C344" i="1"/>
  <c r="C345" i="1"/>
  <c r="B345" i="1" s="1"/>
  <c r="D345" i="1" s="1"/>
  <c r="E345" i="1" s="1"/>
  <c r="F345" i="1" s="1"/>
  <c r="G345" i="1" s="1"/>
  <c r="C346" i="1"/>
  <c r="C347" i="1"/>
  <c r="C348" i="1"/>
  <c r="C349" i="1"/>
  <c r="B349" i="1" s="1"/>
  <c r="D349" i="1" s="1"/>
  <c r="E349" i="1" s="1"/>
  <c r="F349" i="1" s="1"/>
  <c r="G349" i="1" s="1"/>
  <c r="C350" i="1"/>
  <c r="C351" i="1"/>
  <c r="C352" i="1"/>
  <c r="C353" i="1"/>
  <c r="B353" i="1" s="1"/>
  <c r="D353" i="1" s="1"/>
  <c r="E353" i="1" s="1"/>
  <c r="F353" i="1" s="1"/>
  <c r="G353" i="1" s="1"/>
  <c r="C354" i="1"/>
  <c r="C355" i="1"/>
  <c r="C356" i="1"/>
  <c r="C357" i="1"/>
  <c r="B357" i="1" s="1"/>
  <c r="D357" i="1" s="1"/>
  <c r="E357" i="1" s="1"/>
  <c r="F357" i="1" s="1"/>
  <c r="G357" i="1" s="1"/>
  <c r="C358" i="1"/>
  <c r="C359" i="1"/>
  <c r="C360" i="1"/>
  <c r="C361" i="1"/>
  <c r="B361" i="1" s="1"/>
  <c r="D361" i="1" s="1"/>
  <c r="E361" i="1" s="1"/>
  <c r="F361" i="1" s="1"/>
  <c r="G361" i="1" s="1"/>
  <c r="C362" i="1"/>
  <c r="C363" i="1"/>
  <c r="B363" i="1" s="1"/>
  <c r="D363" i="1" s="1"/>
  <c r="E363" i="1" s="1"/>
  <c r="F363" i="1" s="1"/>
  <c r="G363" i="1" s="1"/>
  <c r="C364" i="1"/>
  <c r="C365" i="1"/>
  <c r="C366" i="1"/>
  <c r="C367" i="1"/>
  <c r="C368" i="1"/>
  <c r="C369" i="1"/>
  <c r="B369" i="1" s="1"/>
  <c r="D369" i="1" s="1"/>
  <c r="E369" i="1" s="1"/>
  <c r="F369" i="1" s="1"/>
  <c r="G369" i="1" s="1"/>
  <c r="C370" i="1"/>
  <c r="C371" i="1"/>
  <c r="B371" i="1" s="1"/>
  <c r="D371" i="1" s="1"/>
  <c r="E371" i="1" s="1"/>
  <c r="C372" i="1"/>
  <c r="C373" i="1"/>
  <c r="C374" i="1"/>
  <c r="C375" i="1"/>
  <c r="C376" i="1"/>
  <c r="C377" i="1"/>
  <c r="C378" i="1"/>
  <c r="C379" i="1"/>
  <c r="B379" i="1" s="1"/>
  <c r="D379" i="1" s="1"/>
  <c r="E379" i="1" s="1"/>
  <c r="C380" i="1"/>
  <c r="C381" i="1"/>
  <c r="C382" i="1"/>
  <c r="C383" i="1"/>
  <c r="B383" i="1" s="1"/>
  <c r="D383" i="1" s="1"/>
  <c r="E383" i="1" s="1"/>
  <c r="F383" i="1" s="1"/>
  <c r="G383" i="1" s="1"/>
  <c r="C384" i="1"/>
  <c r="B384" i="1" s="1"/>
  <c r="D384" i="1" s="1"/>
  <c r="E384" i="1" s="1"/>
  <c r="F384" i="1" s="1"/>
  <c r="G384" i="1" s="1"/>
  <c r="C385" i="1"/>
  <c r="B385" i="1" s="1"/>
  <c r="D385" i="1" s="1"/>
  <c r="E385" i="1" s="1"/>
  <c r="F385" i="1" s="1"/>
  <c r="G385" i="1" s="1"/>
  <c r="C386" i="1"/>
  <c r="C387" i="1"/>
  <c r="C388" i="1"/>
  <c r="C389" i="1"/>
  <c r="B389" i="1" s="1"/>
  <c r="D389" i="1" s="1"/>
  <c r="E389" i="1" s="1"/>
  <c r="F389" i="1" s="1"/>
  <c r="G389" i="1" s="1"/>
  <c r="C390" i="1"/>
  <c r="B390" i="1" s="1"/>
  <c r="D390" i="1" s="1"/>
  <c r="E390" i="1" s="1"/>
  <c r="F390" i="1" s="1"/>
  <c r="G390" i="1" s="1"/>
  <c r="C391" i="1"/>
  <c r="C392" i="1"/>
  <c r="B392" i="1" s="1"/>
  <c r="D392" i="1" s="1"/>
  <c r="E392" i="1" s="1"/>
  <c r="C393" i="1"/>
  <c r="B393" i="1" s="1"/>
  <c r="D393" i="1" s="1"/>
  <c r="E393" i="1" s="1"/>
  <c r="F393" i="1" s="1"/>
  <c r="G393" i="1" s="1"/>
  <c r="C394" i="1"/>
  <c r="C395" i="1"/>
  <c r="C396" i="1"/>
  <c r="C397" i="1"/>
  <c r="C398" i="1"/>
  <c r="B398" i="1" s="1"/>
  <c r="D398" i="1" s="1"/>
  <c r="E398" i="1" s="1"/>
  <c r="F398" i="1" s="1"/>
  <c r="G398" i="1" s="1"/>
  <c r="C399" i="1"/>
  <c r="C400" i="1"/>
  <c r="B400" i="1" s="1"/>
  <c r="D400" i="1" s="1"/>
  <c r="E400" i="1" s="1"/>
  <c r="C401" i="1"/>
  <c r="C402" i="1"/>
  <c r="C403" i="1"/>
  <c r="C404" i="1"/>
  <c r="B404" i="1" s="1"/>
  <c r="D404" i="1" s="1"/>
  <c r="E404" i="1" s="1"/>
  <c r="C405" i="1"/>
  <c r="C406" i="1"/>
  <c r="B406" i="1" s="1"/>
  <c r="D406" i="1" s="1"/>
  <c r="E406" i="1" s="1"/>
  <c r="F406" i="1" s="1"/>
  <c r="G406" i="1" s="1"/>
  <c r="C407" i="1"/>
  <c r="C408" i="1"/>
  <c r="C409" i="1"/>
  <c r="C410" i="1"/>
  <c r="C411" i="1"/>
  <c r="C412" i="1"/>
  <c r="C413" i="1"/>
  <c r="C414" i="1"/>
  <c r="B414" i="1" s="1"/>
  <c r="D414" i="1" s="1"/>
  <c r="E414" i="1" s="1"/>
  <c r="F414" i="1" s="1"/>
  <c r="G414" i="1" s="1"/>
  <c r="C415" i="1"/>
  <c r="B415" i="1" s="1"/>
  <c r="D415" i="1" s="1"/>
  <c r="E415" i="1" s="1"/>
  <c r="F415" i="1" s="1"/>
  <c r="G415" i="1" s="1"/>
  <c r="C416" i="1"/>
  <c r="C417" i="1"/>
  <c r="C418" i="1"/>
  <c r="B418" i="1" s="1"/>
  <c r="D418" i="1" s="1"/>
  <c r="E418" i="1" s="1"/>
  <c r="F418" i="1" s="1"/>
  <c r="G418" i="1" s="1"/>
  <c r="C419" i="1"/>
  <c r="C420" i="1"/>
  <c r="B420" i="1" s="1"/>
  <c r="D420" i="1" s="1"/>
  <c r="E420" i="1" s="1"/>
  <c r="C421" i="1"/>
  <c r="C422" i="1"/>
  <c r="C423" i="1"/>
  <c r="B423" i="1" s="1"/>
  <c r="D423" i="1" s="1"/>
  <c r="E423" i="1" s="1"/>
  <c r="F423" i="1" s="1"/>
  <c r="G423" i="1" s="1"/>
  <c r="C424" i="1"/>
  <c r="B424" i="1" s="1"/>
  <c r="D424" i="1" s="1"/>
  <c r="E424" i="1" s="1"/>
  <c r="F424" i="1" s="1"/>
  <c r="G424" i="1" s="1"/>
  <c r="C425" i="1"/>
  <c r="B425" i="1" s="1"/>
  <c r="D425" i="1" s="1"/>
  <c r="E425" i="1" s="1"/>
  <c r="F425" i="1" s="1"/>
  <c r="G425" i="1" s="1"/>
  <c r="C426" i="1"/>
  <c r="B426" i="1" s="1"/>
  <c r="D426" i="1" s="1"/>
  <c r="E426" i="1" s="1"/>
  <c r="F426" i="1" s="1"/>
  <c r="G426" i="1" s="1"/>
  <c r="C427" i="1"/>
  <c r="C428" i="1"/>
  <c r="C429" i="1"/>
  <c r="C430" i="1"/>
  <c r="C431" i="1"/>
  <c r="B431" i="1" s="1"/>
  <c r="D431" i="1" s="1"/>
  <c r="E431" i="1" s="1"/>
  <c r="F431" i="1" s="1"/>
  <c r="G431" i="1" s="1"/>
  <c r="C432" i="1"/>
  <c r="B432" i="1" s="1"/>
  <c r="D432" i="1" s="1"/>
  <c r="E432" i="1" s="1"/>
  <c r="F432" i="1" s="1"/>
  <c r="G432" i="1" s="1"/>
  <c r="C433" i="1"/>
  <c r="C434" i="1"/>
  <c r="B434" i="1" s="1"/>
  <c r="D434" i="1" s="1"/>
  <c r="E434" i="1" s="1"/>
  <c r="C435" i="1"/>
  <c r="C436" i="1"/>
  <c r="C437" i="1"/>
  <c r="C438" i="1"/>
  <c r="C439" i="1"/>
  <c r="C440" i="1"/>
  <c r="B440" i="1" s="1"/>
  <c r="D440" i="1" s="1"/>
  <c r="E440" i="1" s="1"/>
  <c r="F440" i="1" s="1"/>
  <c r="G440" i="1" s="1"/>
  <c r="C441" i="1"/>
  <c r="B441" i="1" s="1"/>
  <c r="D441" i="1" s="1"/>
  <c r="E441" i="1" s="1"/>
  <c r="F441" i="1" s="1"/>
  <c r="G441" i="1" s="1"/>
  <c r="C442" i="1"/>
  <c r="C443" i="1"/>
  <c r="C444" i="1"/>
  <c r="C445" i="1"/>
  <c r="C446" i="1"/>
  <c r="C447" i="1"/>
  <c r="C448" i="1"/>
  <c r="B448" i="1" s="1"/>
  <c r="D448" i="1" s="1"/>
  <c r="E448" i="1" s="1"/>
  <c r="C449" i="1"/>
  <c r="B449" i="1" s="1"/>
  <c r="D449" i="1" s="1"/>
  <c r="E449" i="1" s="1"/>
  <c r="F449" i="1" s="1"/>
  <c r="G449" i="1" s="1"/>
  <c r="C450" i="1"/>
  <c r="C451" i="1"/>
  <c r="C452" i="1"/>
  <c r="B452" i="1" s="1"/>
  <c r="D452" i="1" s="1"/>
  <c r="E452" i="1" s="1"/>
  <c r="F452" i="1" s="1"/>
  <c r="G452" i="1" s="1"/>
  <c r="C453" i="1"/>
  <c r="C454" i="1"/>
  <c r="C455" i="1"/>
  <c r="C456" i="1"/>
  <c r="B456" i="1" s="1"/>
  <c r="D456" i="1" s="1"/>
  <c r="E456" i="1" s="1"/>
  <c r="C457" i="1"/>
  <c r="B457" i="1" s="1"/>
  <c r="D457" i="1" s="1"/>
  <c r="E457" i="1" s="1"/>
  <c r="F457" i="1" s="1"/>
  <c r="G457" i="1" s="1"/>
  <c r="C458" i="1"/>
  <c r="C459" i="1"/>
  <c r="C460" i="1"/>
  <c r="B460" i="1" s="1"/>
  <c r="D460" i="1" s="1"/>
  <c r="E460" i="1" s="1"/>
  <c r="F460" i="1" s="1"/>
  <c r="G460" i="1" s="1"/>
  <c r="C461" i="1"/>
  <c r="C462" i="1"/>
  <c r="C463" i="1"/>
  <c r="C464" i="1"/>
  <c r="C465" i="1"/>
  <c r="B465" i="1" s="1"/>
  <c r="D465" i="1" s="1"/>
  <c r="E465" i="1" s="1"/>
  <c r="F465" i="1" s="1"/>
  <c r="G465" i="1" s="1"/>
  <c r="C466" i="1"/>
  <c r="C467" i="1"/>
  <c r="C468" i="1"/>
  <c r="C469" i="1"/>
  <c r="C470" i="1"/>
  <c r="C471" i="1"/>
  <c r="B471" i="1" s="1"/>
  <c r="D471" i="1" s="1"/>
  <c r="E471" i="1" s="1"/>
  <c r="F471" i="1" s="1"/>
  <c r="G471" i="1" s="1"/>
  <c r="C472" i="1"/>
  <c r="B472" i="1" s="1"/>
  <c r="D472" i="1" s="1"/>
  <c r="E472" i="1" s="1"/>
  <c r="F472" i="1" s="1"/>
  <c r="G472" i="1" s="1"/>
  <c r="C473" i="1"/>
  <c r="B473" i="1" s="1"/>
  <c r="D473" i="1" s="1"/>
  <c r="E473" i="1" s="1"/>
  <c r="F473" i="1" s="1"/>
  <c r="G473" i="1" s="1"/>
  <c r="C474" i="1"/>
  <c r="C475" i="1"/>
  <c r="C476" i="1"/>
  <c r="C477" i="1"/>
  <c r="C478" i="1"/>
  <c r="C479" i="1"/>
  <c r="C481" i="1"/>
  <c r="B481" i="1" s="1"/>
  <c r="D481" i="1" s="1"/>
  <c r="E481" i="1" s="1"/>
  <c r="F481" i="1" s="1"/>
  <c r="G481" i="1" s="1"/>
  <c r="C482" i="1"/>
  <c r="B482" i="1" s="1"/>
  <c r="D482" i="1" s="1"/>
  <c r="E482" i="1" s="1"/>
  <c r="F482" i="1" s="1"/>
  <c r="G482" i="1" s="1"/>
  <c r="C483" i="1"/>
  <c r="C484" i="1"/>
  <c r="B484" i="1" s="1"/>
  <c r="D484" i="1" s="1"/>
  <c r="E484" i="1" s="1"/>
  <c r="K484" i="1"/>
  <c r="C485" i="1"/>
  <c r="C486" i="1"/>
  <c r="C487" i="1"/>
  <c r="C488" i="1"/>
  <c r="C489" i="1"/>
  <c r="B489" i="1" s="1"/>
  <c r="D489" i="1" s="1"/>
  <c r="E489" i="1" s="1"/>
  <c r="F489" i="1" s="1"/>
  <c r="G489" i="1" s="1"/>
  <c r="C490" i="1"/>
  <c r="C491" i="1"/>
  <c r="B491" i="1" s="1"/>
  <c r="D491" i="1" s="1"/>
  <c r="E491" i="1" s="1"/>
  <c r="C492" i="1"/>
  <c r="C495" i="1"/>
  <c r="C496" i="1"/>
  <c r="B496" i="1" s="1"/>
  <c r="D496" i="1" s="1"/>
  <c r="E496" i="1" s="1"/>
  <c r="F496" i="1" s="1"/>
  <c r="G496" i="1" s="1"/>
  <c r="C497" i="1"/>
  <c r="B497" i="1" s="1"/>
  <c r="D497" i="1" s="1"/>
  <c r="E497" i="1" s="1"/>
  <c r="F497" i="1" s="1"/>
  <c r="G497" i="1" s="1"/>
  <c r="C498" i="1"/>
  <c r="C499" i="1"/>
  <c r="B499" i="1" s="1"/>
  <c r="D499" i="1" s="1"/>
  <c r="E499" i="1" s="1"/>
  <c r="F499" i="1" s="1"/>
  <c r="G499" i="1" s="1"/>
  <c r="C500" i="1"/>
  <c r="C501" i="1"/>
  <c r="B501" i="1" s="1"/>
  <c r="D501" i="1" s="1"/>
  <c r="E501" i="1" s="1"/>
  <c r="C502" i="1"/>
  <c r="C503" i="1"/>
  <c r="C504" i="1"/>
  <c r="B504" i="1" s="1"/>
  <c r="D504" i="1" s="1"/>
  <c r="E504" i="1" s="1"/>
  <c r="F504" i="1" s="1"/>
  <c r="G504" i="1" s="1"/>
  <c r="C505" i="1"/>
  <c r="B505" i="1" s="1"/>
  <c r="D505" i="1" s="1"/>
  <c r="E505" i="1" s="1"/>
  <c r="F505" i="1" s="1"/>
  <c r="G505" i="1" s="1"/>
  <c r="C506" i="1"/>
  <c r="C507" i="1"/>
  <c r="B507" i="1" s="1"/>
  <c r="D507" i="1" s="1"/>
  <c r="E507" i="1" s="1"/>
  <c r="F507" i="1" s="1"/>
  <c r="G507" i="1" s="1"/>
  <c r="C508" i="1"/>
  <c r="B508" i="1" s="1"/>
  <c r="D508" i="1" s="1"/>
  <c r="E508" i="1" s="1"/>
  <c r="F508" i="1" s="1"/>
  <c r="G508" i="1" s="1"/>
  <c r="C509" i="1"/>
  <c r="B509" i="1" s="1"/>
  <c r="D509" i="1" s="1"/>
  <c r="E509" i="1" s="1"/>
  <c r="F509" i="1" s="1"/>
  <c r="G509" i="1" s="1"/>
  <c r="C510" i="1"/>
  <c r="B510" i="1" s="1"/>
  <c r="D510" i="1" s="1"/>
  <c r="E510" i="1" s="1"/>
  <c r="F510" i="1" s="1"/>
  <c r="G510" i="1" s="1"/>
  <c r="F81" i="1" l="1"/>
  <c r="G81" i="1" s="1"/>
  <c r="F11" i="1"/>
  <c r="G11" i="1" s="1"/>
  <c r="F456" i="1"/>
  <c r="G456" i="1" s="1"/>
  <c r="F448" i="1"/>
  <c r="G448" i="1" s="1"/>
  <c r="B416" i="1"/>
  <c r="D416" i="1" s="1"/>
  <c r="E416" i="1" s="1"/>
  <c r="F416" i="1" s="1"/>
  <c r="G416" i="1" s="1"/>
  <c r="F400" i="1"/>
  <c r="G400" i="1" s="1"/>
  <c r="F392" i="1"/>
  <c r="G392" i="1" s="1"/>
  <c r="B376" i="1"/>
  <c r="D376" i="1" s="1"/>
  <c r="E376" i="1" s="1"/>
  <c r="F376" i="1" s="1"/>
  <c r="G376" i="1" s="1"/>
  <c r="B360" i="1"/>
  <c r="D360" i="1" s="1"/>
  <c r="E360" i="1" s="1"/>
  <c r="F360" i="1" s="1"/>
  <c r="G360" i="1" s="1"/>
  <c r="F304" i="1"/>
  <c r="G304" i="1" s="1"/>
  <c r="F264" i="1"/>
  <c r="G264" i="1" s="1"/>
  <c r="F216" i="1"/>
  <c r="G216" i="1" s="1"/>
  <c r="F192" i="1"/>
  <c r="G192" i="1" s="1"/>
  <c r="F184" i="1"/>
  <c r="G184" i="1" s="1"/>
  <c r="F176" i="1"/>
  <c r="G176" i="1" s="1"/>
  <c r="B160" i="1"/>
  <c r="D160" i="1" s="1"/>
  <c r="E160" i="1" s="1"/>
  <c r="F160" i="1" s="1"/>
  <c r="G160" i="1" s="1"/>
  <c r="B144" i="1"/>
  <c r="D144" i="1" s="1"/>
  <c r="E144" i="1" s="1"/>
  <c r="F144" i="1" s="1"/>
  <c r="G144" i="1" s="1"/>
  <c r="F420" i="1"/>
  <c r="G420" i="1" s="1"/>
  <c r="F404" i="1"/>
  <c r="G404" i="1" s="1"/>
  <c r="B372" i="1"/>
  <c r="D372" i="1" s="1"/>
  <c r="E372" i="1" s="1"/>
  <c r="F372" i="1" s="1"/>
  <c r="G372" i="1" s="1"/>
  <c r="B364" i="1"/>
  <c r="D364" i="1" s="1"/>
  <c r="E364" i="1" s="1"/>
  <c r="F364" i="1" s="1"/>
  <c r="G364" i="1" s="1"/>
  <c r="B348" i="1"/>
  <c r="D348" i="1" s="1"/>
  <c r="E348" i="1" s="1"/>
  <c r="F348" i="1" s="1"/>
  <c r="G348" i="1" s="1"/>
  <c r="F332" i="1"/>
  <c r="G332" i="1" s="1"/>
  <c r="F300" i="1"/>
  <c r="G300" i="1" s="1"/>
  <c r="F268" i="1"/>
  <c r="G268" i="1" s="1"/>
  <c r="F252" i="1"/>
  <c r="G252" i="1" s="1"/>
  <c r="F244" i="1"/>
  <c r="G244" i="1" s="1"/>
  <c r="B212" i="1"/>
  <c r="D212" i="1" s="1"/>
  <c r="E212" i="1" s="1"/>
  <c r="F212" i="1" s="1"/>
  <c r="G212" i="1" s="1"/>
  <c r="F188" i="1"/>
  <c r="G188" i="1" s="1"/>
  <c r="B156" i="1"/>
  <c r="D156" i="1" s="1"/>
  <c r="E156" i="1" s="1"/>
  <c r="F156" i="1" s="1"/>
  <c r="G156" i="1" s="1"/>
  <c r="B148" i="1"/>
  <c r="D148" i="1" s="1"/>
  <c r="E148" i="1" s="1"/>
  <c r="F148" i="1" s="1"/>
  <c r="G148" i="1" s="1"/>
  <c r="B132" i="1"/>
  <c r="D132" i="1" s="1"/>
  <c r="E132" i="1" s="1"/>
  <c r="F132" i="1" s="1"/>
  <c r="G132" i="1" s="1"/>
  <c r="F116" i="1"/>
  <c r="G116" i="1" s="1"/>
  <c r="F491" i="1"/>
  <c r="G491" i="1" s="1"/>
  <c r="F379" i="1"/>
  <c r="G379" i="1" s="1"/>
  <c r="F21" i="1"/>
  <c r="G21" i="1" s="1"/>
  <c r="B468" i="1"/>
  <c r="D468" i="1" s="1"/>
  <c r="E468" i="1" s="1"/>
  <c r="F468" i="1" s="1"/>
  <c r="G468" i="1" s="1"/>
  <c r="F501" i="1"/>
  <c r="G501" i="1" s="1"/>
  <c r="F484" i="1"/>
  <c r="G484" i="1" s="1"/>
  <c r="F371" i="1"/>
  <c r="G371" i="1" s="1"/>
  <c r="F434" i="1"/>
  <c r="G434" i="1" s="1"/>
  <c r="B442" i="1"/>
  <c r="D442" i="1" s="1"/>
  <c r="E442" i="1" s="1"/>
  <c r="F442" i="1" s="1"/>
  <c r="G442" i="1" s="1"/>
  <c r="B410" i="1"/>
  <c r="D410" i="1" s="1"/>
  <c r="E410" i="1" s="1"/>
  <c r="F410" i="1" s="1"/>
  <c r="G410" i="1" s="1"/>
  <c r="B314" i="1"/>
  <c r="D314" i="1" s="1"/>
  <c r="E314" i="1" s="1"/>
  <c r="F314" i="1" s="1"/>
  <c r="G314" i="1" s="1"/>
  <c r="B290" i="1"/>
  <c r="D290" i="1" s="1"/>
  <c r="E290" i="1" s="1"/>
  <c r="F290" i="1" s="1"/>
  <c r="G290" i="1" s="1"/>
  <c r="B486" i="1"/>
  <c r="D486" i="1" s="1"/>
  <c r="E486" i="1" s="1"/>
  <c r="F486" i="1" s="1"/>
  <c r="G486" i="1" s="1"/>
  <c r="B225" i="1"/>
  <c r="D225" i="1" s="1"/>
  <c r="E225" i="1" s="1"/>
  <c r="F225" i="1" s="1"/>
  <c r="G225" i="1" s="1"/>
  <c r="B177" i="1"/>
  <c r="D177" i="1" s="1"/>
  <c r="E177" i="1" s="1"/>
  <c r="F177" i="1" s="1"/>
  <c r="G177" i="1" s="1"/>
  <c r="B161" i="1"/>
  <c r="D161" i="1" s="1"/>
  <c r="E161" i="1" s="1"/>
  <c r="F161" i="1" s="1"/>
  <c r="G161" i="1" s="1"/>
  <c r="B208" i="1"/>
  <c r="D208" i="1" s="1"/>
  <c r="E208" i="1" s="1"/>
  <c r="F208" i="1" s="1"/>
  <c r="G208" i="1" s="1"/>
  <c r="B136" i="1"/>
  <c r="D136" i="1" s="1"/>
  <c r="E136" i="1" s="1"/>
  <c r="F136" i="1" s="1"/>
  <c r="G136" i="1" s="1"/>
  <c r="B104" i="1"/>
  <c r="D104" i="1" s="1"/>
  <c r="E104" i="1" s="1"/>
  <c r="F104" i="1" s="1"/>
  <c r="G104" i="1" s="1"/>
  <c r="B407" i="1"/>
  <c r="D407" i="1" s="1"/>
  <c r="E407" i="1" s="1"/>
  <c r="F407" i="1" s="1"/>
  <c r="G407" i="1" s="1"/>
  <c r="B247" i="1"/>
  <c r="D247" i="1" s="1"/>
  <c r="E247" i="1" s="1"/>
  <c r="F247" i="1" s="1"/>
  <c r="G247" i="1" s="1"/>
  <c r="B451" i="1"/>
  <c r="D451" i="1" s="1"/>
  <c r="E451" i="1" s="1"/>
  <c r="F451" i="1" s="1"/>
  <c r="G451" i="1" s="1"/>
  <c r="B435" i="1"/>
  <c r="D435" i="1" s="1"/>
  <c r="E435" i="1" s="1"/>
  <c r="F435" i="1" s="1"/>
  <c r="G435" i="1" s="1"/>
  <c r="B13" i="1"/>
  <c r="D13" i="1" s="1"/>
  <c r="E13" i="1" s="1"/>
  <c r="F13" i="1" s="1"/>
  <c r="G13" i="1" s="1"/>
  <c r="B5" i="1"/>
  <c r="D5" i="1" s="1"/>
  <c r="E5" i="1" s="1"/>
  <c r="F5" i="1" s="1"/>
  <c r="G5" i="1" s="1"/>
  <c r="B231" i="1"/>
  <c r="D231" i="1" s="1"/>
  <c r="E231" i="1" s="1"/>
  <c r="F231" i="1" s="1"/>
  <c r="G231" i="1" s="1"/>
  <c r="B374" i="1"/>
  <c r="D374" i="1" s="1"/>
  <c r="E374" i="1" s="1"/>
  <c r="F374" i="1" s="1"/>
  <c r="G374" i="1" s="1"/>
  <c r="B358" i="1"/>
  <c r="D358" i="1" s="1"/>
  <c r="E358" i="1" s="1"/>
  <c r="F358" i="1" s="1"/>
  <c r="G358" i="1" s="1"/>
  <c r="B326" i="1"/>
  <c r="D326" i="1" s="1"/>
  <c r="E326" i="1" s="1"/>
  <c r="F326" i="1" s="1"/>
  <c r="G326" i="1" s="1"/>
  <c r="B318" i="1"/>
  <c r="D318" i="1" s="1"/>
  <c r="E318" i="1" s="1"/>
  <c r="F318" i="1" s="1"/>
  <c r="G318" i="1" s="1"/>
  <c r="B294" i="1"/>
  <c r="D294" i="1" s="1"/>
  <c r="E294" i="1" s="1"/>
  <c r="F294" i="1" s="1"/>
  <c r="G294" i="1" s="1"/>
  <c r="B278" i="1"/>
  <c r="D278" i="1" s="1"/>
  <c r="E278" i="1" s="1"/>
  <c r="F278" i="1" s="1"/>
  <c r="G278" i="1" s="1"/>
  <c r="B270" i="1"/>
  <c r="D270" i="1" s="1"/>
  <c r="E270" i="1" s="1"/>
  <c r="F270" i="1" s="1"/>
  <c r="G270" i="1" s="1"/>
  <c r="B254" i="1"/>
  <c r="D254" i="1" s="1"/>
  <c r="E254" i="1" s="1"/>
  <c r="F254" i="1" s="1"/>
  <c r="G254" i="1" s="1"/>
  <c r="B238" i="1"/>
  <c r="D238" i="1" s="1"/>
  <c r="E238" i="1" s="1"/>
  <c r="F238" i="1" s="1"/>
  <c r="G238" i="1" s="1"/>
  <c r="B206" i="1"/>
  <c r="D206" i="1" s="1"/>
  <c r="E206" i="1" s="1"/>
  <c r="F206" i="1" s="1"/>
  <c r="G206" i="1" s="1"/>
  <c r="B158" i="1"/>
  <c r="D158" i="1" s="1"/>
  <c r="E158" i="1" s="1"/>
  <c r="F158" i="1" s="1"/>
  <c r="G158" i="1" s="1"/>
  <c r="B142" i="1"/>
  <c r="D142" i="1" s="1"/>
  <c r="E142" i="1" s="1"/>
  <c r="F142" i="1" s="1"/>
  <c r="G142" i="1" s="1"/>
  <c r="B134" i="1"/>
  <c r="D134" i="1" s="1"/>
  <c r="E134" i="1" s="1"/>
  <c r="F134" i="1" s="1"/>
  <c r="G134" i="1" s="1"/>
  <c r="B433" i="1"/>
  <c r="D433" i="1" s="1"/>
  <c r="E433" i="1" s="1"/>
  <c r="F433" i="1" s="1"/>
  <c r="G433" i="1" s="1"/>
  <c r="B377" i="1"/>
  <c r="D377" i="1" s="1"/>
  <c r="E377" i="1" s="1"/>
  <c r="F377" i="1" s="1"/>
  <c r="G377" i="1" s="1"/>
  <c r="B344" i="1"/>
  <c r="D344" i="1" s="1"/>
  <c r="E344" i="1" s="1"/>
  <c r="F344" i="1" s="1"/>
  <c r="G344" i="1" s="1"/>
  <c r="B224" i="1"/>
  <c r="D224" i="1" s="1"/>
  <c r="E224" i="1" s="1"/>
  <c r="F224" i="1" s="1"/>
  <c r="G224" i="1" s="1"/>
  <c r="B438" i="1"/>
  <c r="D438" i="1" s="1"/>
  <c r="E438" i="1" s="1"/>
  <c r="F438" i="1" s="1"/>
  <c r="G438" i="1" s="1"/>
  <c r="B365" i="1"/>
  <c r="D365" i="1" s="1"/>
  <c r="E365" i="1" s="1"/>
  <c r="F365" i="1" s="1"/>
  <c r="G365" i="1" s="1"/>
  <c r="B85" i="1"/>
  <c r="D85" i="1" s="1"/>
  <c r="E85" i="1" s="1"/>
  <c r="F85" i="1" s="1"/>
  <c r="G85" i="1" s="1"/>
  <c r="B352" i="1"/>
  <c r="D352" i="1" s="1"/>
  <c r="E352" i="1" s="1"/>
  <c r="F352" i="1" s="1"/>
  <c r="G352" i="1" s="1"/>
  <c r="B240" i="1"/>
  <c r="D240" i="1" s="1"/>
  <c r="E240" i="1" s="1"/>
  <c r="F240" i="1" s="1"/>
  <c r="G240" i="1" s="1"/>
  <c r="B128" i="1"/>
  <c r="D128" i="1" s="1"/>
  <c r="E128" i="1" s="1"/>
  <c r="F128" i="1" s="1"/>
  <c r="G128" i="1" s="1"/>
  <c r="B96" i="1"/>
  <c r="D96" i="1" s="1"/>
  <c r="E96" i="1" s="1"/>
  <c r="F96" i="1" s="1"/>
  <c r="G96" i="1" s="1"/>
  <c r="B479" i="1"/>
  <c r="D479" i="1" s="1"/>
  <c r="E479" i="1" s="1"/>
  <c r="F479" i="1" s="1"/>
  <c r="G479" i="1" s="1"/>
  <c r="B455" i="1"/>
  <c r="D455" i="1" s="1"/>
  <c r="E455" i="1" s="1"/>
  <c r="F455" i="1" s="1"/>
  <c r="G455" i="1" s="1"/>
  <c r="B396" i="1"/>
  <c r="D396" i="1" s="1"/>
  <c r="E396" i="1" s="1"/>
  <c r="F396" i="1" s="1"/>
  <c r="G396" i="1" s="1"/>
  <c r="B380" i="1"/>
  <c r="D380" i="1" s="1"/>
  <c r="E380" i="1" s="1"/>
  <c r="F380" i="1" s="1"/>
  <c r="G380" i="1" s="1"/>
  <c r="B260" i="1"/>
  <c r="D260" i="1" s="1"/>
  <c r="E260" i="1" s="1"/>
  <c r="F260" i="1" s="1"/>
  <c r="G260" i="1" s="1"/>
  <c r="B228" i="1"/>
  <c r="D228" i="1" s="1"/>
  <c r="E228" i="1" s="1"/>
  <c r="F228" i="1" s="1"/>
  <c r="G228" i="1" s="1"/>
  <c r="B220" i="1"/>
  <c r="D220" i="1" s="1"/>
  <c r="E220" i="1" s="1"/>
  <c r="F220" i="1" s="1"/>
  <c r="G220" i="1" s="1"/>
  <c r="B180" i="1"/>
  <c r="D180" i="1" s="1"/>
  <c r="E180" i="1" s="1"/>
  <c r="F180" i="1" s="1"/>
  <c r="G180" i="1" s="1"/>
  <c r="B164" i="1"/>
  <c r="D164" i="1" s="1"/>
  <c r="E164" i="1" s="1"/>
  <c r="F164" i="1" s="1"/>
  <c r="G164" i="1" s="1"/>
  <c r="B108" i="1"/>
  <c r="D108" i="1" s="1"/>
  <c r="E108" i="1" s="1"/>
  <c r="F108" i="1" s="1"/>
  <c r="G108" i="1" s="1"/>
  <c r="B408" i="1"/>
  <c r="D408" i="1" s="1"/>
  <c r="E408" i="1" s="1"/>
  <c r="F408" i="1" s="1"/>
  <c r="G408" i="1" s="1"/>
  <c r="B368" i="1"/>
  <c r="D368" i="1" s="1"/>
  <c r="E368" i="1" s="1"/>
  <c r="F368" i="1" s="1"/>
  <c r="G368" i="1" s="1"/>
  <c r="B152" i="1"/>
  <c r="D152" i="1" s="1"/>
  <c r="E152" i="1" s="1"/>
  <c r="F152" i="1" s="1"/>
  <c r="G152" i="1" s="1"/>
  <c r="B295" i="1"/>
  <c r="D295" i="1" s="1"/>
  <c r="E295" i="1" s="1"/>
  <c r="F295" i="1" s="1"/>
  <c r="G295" i="1" s="1"/>
  <c r="B255" i="1"/>
  <c r="D255" i="1" s="1"/>
  <c r="E255" i="1" s="1"/>
  <c r="F255" i="1" s="1"/>
  <c r="G255" i="1" s="1"/>
  <c r="B239" i="1"/>
  <c r="D239" i="1" s="1"/>
  <c r="E239" i="1" s="1"/>
  <c r="F239" i="1" s="1"/>
  <c r="G239" i="1" s="1"/>
  <c r="B199" i="1"/>
  <c r="D199" i="1" s="1"/>
  <c r="E199" i="1" s="1"/>
  <c r="F199" i="1" s="1"/>
  <c r="G199" i="1" s="1"/>
  <c r="B19" i="1"/>
  <c r="D19" i="1" s="1"/>
  <c r="E19" i="1" s="1"/>
  <c r="F19" i="1" s="1"/>
  <c r="G19" i="1" s="1"/>
  <c r="B302" i="1"/>
  <c r="D302" i="1" s="1"/>
  <c r="E302" i="1" s="1"/>
  <c r="F302" i="1" s="1"/>
  <c r="G302" i="1" s="1"/>
  <c r="B262" i="1"/>
  <c r="D262" i="1" s="1"/>
  <c r="E262" i="1" s="1"/>
  <c r="F262" i="1" s="1"/>
  <c r="G262" i="1" s="1"/>
  <c r="B246" i="1"/>
  <c r="D246" i="1" s="1"/>
  <c r="E246" i="1" s="1"/>
  <c r="F246" i="1" s="1"/>
  <c r="G246" i="1" s="1"/>
  <c r="B198" i="1"/>
  <c r="D198" i="1" s="1"/>
  <c r="E198" i="1" s="1"/>
  <c r="F198" i="1" s="1"/>
  <c r="G198" i="1" s="1"/>
  <c r="B190" i="1"/>
  <c r="D190" i="1" s="1"/>
  <c r="E190" i="1" s="1"/>
  <c r="F190" i="1" s="1"/>
  <c r="G190" i="1" s="1"/>
  <c r="B182" i="1"/>
  <c r="D182" i="1" s="1"/>
  <c r="E182" i="1" s="1"/>
  <c r="F182" i="1" s="1"/>
  <c r="G182" i="1" s="1"/>
  <c r="B166" i="1"/>
  <c r="D166" i="1" s="1"/>
  <c r="E166" i="1" s="1"/>
  <c r="F166" i="1" s="1"/>
  <c r="G166" i="1" s="1"/>
  <c r="B150" i="1"/>
  <c r="D150" i="1" s="1"/>
  <c r="E150" i="1" s="1"/>
  <c r="F150" i="1" s="1"/>
  <c r="G150" i="1" s="1"/>
  <c r="B126" i="1"/>
  <c r="D126" i="1" s="1"/>
  <c r="E126" i="1" s="1"/>
  <c r="F126" i="1" s="1"/>
  <c r="G126" i="1" s="1"/>
  <c r="B118" i="1"/>
  <c r="D118" i="1" s="1"/>
  <c r="E118" i="1" s="1"/>
  <c r="F118" i="1" s="1"/>
  <c r="G118" i="1" s="1"/>
  <c r="B30" i="1"/>
  <c r="D30" i="1" s="1"/>
  <c r="E30" i="1" s="1"/>
  <c r="F30" i="1" s="1"/>
  <c r="G30" i="1" s="1"/>
  <c r="B469" i="1"/>
  <c r="D469" i="1" s="1"/>
  <c r="E469" i="1" s="1"/>
  <c r="F469" i="1" s="1"/>
  <c r="G469" i="1" s="1"/>
  <c r="B461" i="1"/>
  <c r="D461" i="1" s="1"/>
  <c r="E461" i="1" s="1"/>
  <c r="F461" i="1" s="1"/>
  <c r="G461" i="1" s="1"/>
  <c r="B445" i="1"/>
  <c r="D445" i="1" s="1"/>
  <c r="E445" i="1" s="1"/>
  <c r="F445" i="1" s="1"/>
  <c r="G445" i="1" s="1"/>
  <c r="B437" i="1"/>
  <c r="D437" i="1" s="1"/>
  <c r="E437" i="1" s="1"/>
  <c r="F437" i="1" s="1"/>
  <c r="G437" i="1" s="1"/>
  <c r="B429" i="1"/>
  <c r="D429" i="1" s="1"/>
  <c r="E429" i="1" s="1"/>
  <c r="F429" i="1" s="1"/>
  <c r="G429" i="1" s="1"/>
  <c r="B413" i="1"/>
  <c r="D413" i="1" s="1"/>
  <c r="E413" i="1" s="1"/>
  <c r="F413" i="1" s="1"/>
  <c r="G413" i="1" s="1"/>
  <c r="B405" i="1"/>
  <c r="D405" i="1" s="1"/>
  <c r="E405" i="1" s="1"/>
  <c r="F405" i="1" s="1"/>
  <c r="G405" i="1" s="1"/>
  <c r="B397" i="1"/>
  <c r="D397" i="1" s="1"/>
  <c r="E397" i="1" s="1"/>
  <c r="F397" i="1" s="1"/>
  <c r="G397" i="1" s="1"/>
  <c r="B381" i="1"/>
  <c r="D381" i="1" s="1"/>
  <c r="E381" i="1" s="1"/>
  <c r="F381" i="1" s="1"/>
  <c r="G381" i="1" s="1"/>
  <c r="B373" i="1"/>
  <c r="D373" i="1" s="1"/>
  <c r="E373" i="1" s="1"/>
  <c r="F373" i="1" s="1"/>
  <c r="G373" i="1" s="1"/>
  <c r="B317" i="1"/>
  <c r="D317" i="1" s="1"/>
  <c r="E317" i="1" s="1"/>
  <c r="F317" i="1" s="1"/>
  <c r="G317" i="1" s="1"/>
  <c r="B301" i="1"/>
  <c r="D301" i="1" s="1"/>
  <c r="E301" i="1" s="1"/>
  <c r="F301" i="1" s="1"/>
  <c r="G301" i="1" s="1"/>
  <c r="B253" i="1"/>
  <c r="D253" i="1" s="1"/>
  <c r="E253" i="1" s="1"/>
  <c r="F253" i="1" s="1"/>
  <c r="G253" i="1" s="1"/>
  <c r="B245" i="1"/>
  <c r="D245" i="1" s="1"/>
  <c r="E245" i="1" s="1"/>
  <c r="F245" i="1" s="1"/>
  <c r="G245" i="1" s="1"/>
  <c r="B237" i="1"/>
  <c r="D237" i="1" s="1"/>
  <c r="E237" i="1" s="1"/>
  <c r="F237" i="1" s="1"/>
  <c r="G237" i="1" s="1"/>
  <c r="B229" i="1"/>
  <c r="D229" i="1" s="1"/>
  <c r="E229" i="1" s="1"/>
  <c r="F229" i="1" s="1"/>
  <c r="G229" i="1" s="1"/>
  <c r="B221" i="1"/>
  <c r="D221" i="1" s="1"/>
  <c r="E221" i="1" s="1"/>
  <c r="F221" i="1" s="1"/>
  <c r="G221" i="1" s="1"/>
  <c r="B197" i="1"/>
  <c r="D197" i="1" s="1"/>
  <c r="E197" i="1" s="1"/>
  <c r="F197" i="1" s="1"/>
  <c r="G197" i="1" s="1"/>
  <c r="B173" i="1"/>
  <c r="D173" i="1" s="1"/>
  <c r="E173" i="1" s="1"/>
  <c r="F173" i="1" s="1"/>
  <c r="G173" i="1" s="1"/>
  <c r="B165" i="1"/>
  <c r="D165" i="1" s="1"/>
  <c r="E165" i="1" s="1"/>
  <c r="F165" i="1" s="1"/>
  <c r="G165" i="1" s="1"/>
  <c r="B109" i="1"/>
  <c r="D109" i="1" s="1"/>
  <c r="E109" i="1" s="1"/>
  <c r="F109" i="1" s="1"/>
  <c r="G109" i="1" s="1"/>
  <c r="B101" i="1"/>
  <c r="D101" i="1" s="1"/>
  <c r="E101" i="1" s="1"/>
  <c r="F101" i="1" s="1"/>
  <c r="G101" i="1" s="1"/>
  <c r="B29" i="1"/>
  <c r="D29" i="1" s="1"/>
  <c r="E29" i="1" s="1"/>
  <c r="F29" i="1" s="1"/>
  <c r="G29" i="1" s="1"/>
  <c r="B9" i="1"/>
  <c r="D9" i="1" s="1"/>
  <c r="E9" i="1" s="1"/>
  <c r="F9" i="1" s="1"/>
  <c r="G9" i="1" s="1"/>
  <c r="B487" i="1"/>
  <c r="D487" i="1" s="1"/>
  <c r="E487" i="1" s="1"/>
  <c r="F487" i="1" s="1"/>
  <c r="G487" i="1" s="1"/>
  <c r="B464" i="1"/>
  <c r="D464" i="1" s="1"/>
  <c r="E464" i="1" s="1"/>
  <c r="F464" i="1" s="1"/>
  <c r="G464" i="1" s="1"/>
  <c r="B328" i="1"/>
  <c r="D328" i="1" s="1"/>
  <c r="E328" i="1" s="1"/>
  <c r="F328" i="1" s="1"/>
  <c r="G328" i="1" s="1"/>
  <c r="B439" i="1"/>
  <c r="D439" i="1" s="1"/>
  <c r="E439" i="1" s="1"/>
  <c r="F439" i="1" s="1"/>
  <c r="G439" i="1" s="1"/>
  <c r="B143" i="1"/>
  <c r="D143" i="1" s="1"/>
  <c r="E143" i="1" s="1"/>
  <c r="F143" i="1" s="1"/>
  <c r="G143" i="1" s="1"/>
  <c r="B462" i="1"/>
  <c r="D462" i="1" s="1"/>
  <c r="E462" i="1" s="1"/>
  <c r="F462" i="1" s="1"/>
  <c r="G462" i="1" s="1"/>
  <c r="B412" i="1"/>
  <c r="D412" i="1" s="1"/>
  <c r="E412" i="1" s="1"/>
  <c r="F412" i="1" s="1"/>
  <c r="G412" i="1" s="1"/>
  <c r="B324" i="1"/>
  <c r="D324" i="1" s="1"/>
  <c r="E324" i="1" s="1"/>
  <c r="F324" i="1" s="1"/>
  <c r="G324" i="1" s="1"/>
  <c r="B316" i="1"/>
  <c r="D316" i="1" s="1"/>
  <c r="E316" i="1" s="1"/>
  <c r="F316" i="1" s="1"/>
  <c r="G316" i="1" s="1"/>
  <c r="B204" i="1"/>
  <c r="D204" i="1" s="1"/>
  <c r="E204" i="1" s="1"/>
  <c r="F204" i="1" s="1"/>
  <c r="G204" i="1" s="1"/>
  <c r="B232" i="1"/>
  <c r="D232" i="1" s="1"/>
  <c r="E232" i="1" s="1"/>
  <c r="F232" i="1" s="1"/>
  <c r="G232" i="1" s="1"/>
  <c r="B88" i="1"/>
  <c r="D88" i="1" s="1"/>
  <c r="E88" i="1" s="1"/>
  <c r="F88" i="1" s="1"/>
  <c r="G88" i="1" s="1"/>
  <c r="B399" i="1"/>
  <c r="D399" i="1" s="1"/>
  <c r="E399" i="1" s="1"/>
  <c r="F399" i="1" s="1"/>
  <c r="G399" i="1" s="1"/>
  <c r="B359" i="1"/>
  <c r="D359" i="1" s="1"/>
  <c r="E359" i="1" s="1"/>
  <c r="F359" i="1" s="1"/>
  <c r="G359" i="1" s="1"/>
  <c r="B319" i="1"/>
  <c r="D319" i="1" s="1"/>
  <c r="E319" i="1" s="1"/>
  <c r="F319" i="1" s="1"/>
  <c r="G319" i="1" s="1"/>
  <c r="B271" i="1"/>
  <c r="D271" i="1" s="1"/>
  <c r="E271" i="1" s="1"/>
  <c r="F271" i="1" s="1"/>
  <c r="G271" i="1" s="1"/>
  <c r="B207" i="1"/>
  <c r="D207" i="1" s="1"/>
  <c r="E207" i="1" s="1"/>
  <c r="F207" i="1" s="1"/>
  <c r="G207" i="1" s="1"/>
  <c r="B470" i="1"/>
  <c r="D470" i="1" s="1"/>
  <c r="E470" i="1" s="1"/>
  <c r="F470" i="1" s="1"/>
  <c r="G470" i="1" s="1"/>
  <c r="B454" i="1"/>
  <c r="D454" i="1" s="1"/>
  <c r="E454" i="1" s="1"/>
  <c r="F454" i="1" s="1"/>
  <c r="G454" i="1" s="1"/>
  <c r="B382" i="1"/>
  <c r="D382" i="1" s="1"/>
  <c r="E382" i="1" s="1"/>
  <c r="F382" i="1" s="1"/>
  <c r="G382" i="1" s="1"/>
  <c r="B366" i="1"/>
  <c r="D366" i="1" s="1"/>
  <c r="E366" i="1" s="1"/>
  <c r="F366" i="1" s="1"/>
  <c r="G366" i="1" s="1"/>
  <c r="B342" i="1"/>
  <c r="D342" i="1" s="1"/>
  <c r="E342" i="1" s="1"/>
  <c r="F342" i="1" s="1"/>
  <c r="G342" i="1" s="1"/>
  <c r="B310" i="1"/>
  <c r="D310" i="1" s="1"/>
  <c r="E310" i="1" s="1"/>
  <c r="F310" i="1" s="1"/>
  <c r="G310" i="1" s="1"/>
  <c r="B444" i="1"/>
  <c r="D444" i="1" s="1"/>
  <c r="E444" i="1" s="1"/>
  <c r="F444" i="1" s="1"/>
  <c r="G444" i="1" s="1"/>
  <c r="B428" i="1"/>
  <c r="D428" i="1" s="1"/>
  <c r="E428" i="1" s="1"/>
  <c r="F428" i="1" s="1"/>
  <c r="G428" i="1" s="1"/>
  <c r="B356" i="1"/>
  <c r="D356" i="1" s="1"/>
  <c r="E356" i="1" s="1"/>
  <c r="F356" i="1" s="1"/>
  <c r="G356" i="1" s="1"/>
  <c r="B276" i="1"/>
  <c r="D276" i="1" s="1"/>
  <c r="E276" i="1" s="1"/>
  <c r="F276" i="1" s="1"/>
  <c r="G276" i="1" s="1"/>
  <c r="B24" i="1"/>
  <c r="D24" i="1" s="1"/>
  <c r="E24" i="1" s="1"/>
  <c r="F24" i="1" s="1"/>
  <c r="G24" i="1" s="1"/>
  <c r="B8" i="1"/>
  <c r="D8" i="1" s="1"/>
  <c r="E8" i="1" s="1"/>
  <c r="F8" i="1" s="1"/>
  <c r="G8" i="1" s="1"/>
  <c r="B483" i="1"/>
  <c r="D483" i="1" s="1"/>
  <c r="E483" i="1" s="1"/>
  <c r="F483" i="1" s="1"/>
  <c r="G483" i="1" s="1"/>
  <c r="B467" i="1"/>
  <c r="D467" i="1" s="1"/>
  <c r="E467" i="1" s="1"/>
  <c r="F467" i="1" s="1"/>
  <c r="G467" i="1" s="1"/>
  <c r="B459" i="1"/>
  <c r="D459" i="1" s="1"/>
  <c r="E459" i="1" s="1"/>
  <c r="F459" i="1" s="1"/>
  <c r="G459" i="1" s="1"/>
  <c r="B443" i="1"/>
  <c r="D443" i="1" s="1"/>
  <c r="E443" i="1" s="1"/>
  <c r="F443" i="1" s="1"/>
  <c r="G443" i="1" s="1"/>
  <c r="B419" i="1"/>
  <c r="D419" i="1" s="1"/>
  <c r="E419" i="1" s="1"/>
  <c r="F419" i="1" s="1"/>
  <c r="G419" i="1" s="1"/>
  <c r="B411" i="1"/>
  <c r="D411" i="1" s="1"/>
  <c r="E411" i="1" s="1"/>
  <c r="F411" i="1" s="1"/>
  <c r="G411" i="1" s="1"/>
  <c r="B395" i="1"/>
  <c r="D395" i="1" s="1"/>
  <c r="E395" i="1" s="1"/>
  <c r="F395" i="1" s="1"/>
  <c r="G395" i="1" s="1"/>
  <c r="B387" i="1"/>
  <c r="D387" i="1" s="1"/>
  <c r="E387" i="1" s="1"/>
  <c r="F387" i="1" s="1"/>
  <c r="G387" i="1" s="1"/>
  <c r="B355" i="1"/>
  <c r="D355" i="1" s="1"/>
  <c r="E355" i="1" s="1"/>
  <c r="F355" i="1" s="1"/>
  <c r="G355" i="1" s="1"/>
  <c r="B347" i="1"/>
  <c r="D347" i="1" s="1"/>
  <c r="E347" i="1" s="1"/>
  <c r="F347" i="1" s="1"/>
  <c r="G347" i="1" s="1"/>
  <c r="B339" i="1"/>
  <c r="D339" i="1" s="1"/>
  <c r="E339" i="1" s="1"/>
  <c r="F339" i="1" s="1"/>
  <c r="G339" i="1" s="1"/>
  <c r="B331" i="1"/>
  <c r="D331" i="1" s="1"/>
  <c r="E331" i="1" s="1"/>
  <c r="F331" i="1" s="1"/>
  <c r="G331" i="1" s="1"/>
  <c r="B323" i="1"/>
  <c r="D323" i="1" s="1"/>
  <c r="E323" i="1" s="1"/>
  <c r="F323" i="1" s="1"/>
  <c r="G323" i="1" s="1"/>
  <c r="B307" i="1"/>
  <c r="D307" i="1" s="1"/>
  <c r="E307" i="1" s="1"/>
  <c r="F307" i="1" s="1"/>
  <c r="G307" i="1" s="1"/>
  <c r="B299" i="1"/>
  <c r="D299" i="1" s="1"/>
  <c r="E299" i="1" s="1"/>
  <c r="F299" i="1" s="1"/>
  <c r="G299" i="1" s="1"/>
  <c r="B251" i="1"/>
  <c r="D251" i="1" s="1"/>
  <c r="E251" i="1" s="1"/>
  <c r="F251" i="1" s="1"/>
  <c r="G251" i="1" s="1"/>
  <c r="B243" i="1"/>
  <c r="D243" i="1" s="1"/>
  <c r="E243" i="1" s="1"/>
  <c r="F243" i="1" s="1"/>
  <c r="G243" i="1" s="1"/>
  <c r="B235" i="1"/>
  <c r="D235" i="1" s="1"/>
  <c r="E235" i="1" s="1"/>
  <c r="F235" i="1" s="1"/>
  <c r="G235" i="1" s="1"/>
  <c r="B227" i="1"/>
  <c r="D227" i="1" s="1"/>
  <c r="E227" i="1" s="1"/>
  <c r="F227" i="1" s="1"/>
  <c r="G227" i="1" s="1"/>
  <c r="B219" i="1"/>
  <c r="D219" i="1" s="1"/>
  <c r="E219" i="1" s="1"/>
  <c r="F219" i="1" s="1"/>
  <c r="G219" i="1" s="1"/>
  <c r="B203" i="1"/>
  <c r="D203" i="1" s="1"/>
  <c r="E203" i="1" s="1"/>
  <c r="F203" i="1" s="1"/>
  <c r="G203" i="1" s="1"/>
  <c r="B195" i="1"/>
  <c r="D195" i="1" s="1"/>
  <c r="E195" i="1" s="1"/>
  <c r="F195" i="1" s="1"/>
  <c r="G195" i="1" s="1"/>
  <c r="B179" i="1"/>
  <c r="D179" i="1" s="1"/>
  <c r="E179" i="1" s="1"/>
  <c r="F179" i="1" s="1"/>
  <c r="G179" i="1" s="1"/>
  <c r="B171" i="1"/>
  <c r="D171" i="1" s="1"/>
  <c r="E171" i="1" s="1"/>
  <c r="F171" i="1" s="1"/>
  <c r="G171" i="1" s="1"/>
  <c r="B139" i="1"/>
  <c r="D139" i="1" s="1"/>
  <c r="E139" i="1" s="1"/>
  <c r="F139" i="1" s="1"/>
  <c r="G139" i="1" s="1"/>
  <c r="B131" i="1"/>
  <c r="D131" i="1" s="1"/>
  <c r="E131" i="1" s="1"/>
  <c r="F131" i="1" s="1"/>
  <c r="G131" i="1" s="1"/>
  <c r="B123" i="1"/>
  <c r="D123" i="1" s="1"/>
  <c r="E123" i="1" s="1"/>
  <c r="F123" i="1" s="1"/>
  <c r="G123" i="1" s="1"/>
  <c r="B115" i="1"/>
  <c r="D115" i="1" s="1"/>
  <c r="E115" i="1" s="1"/>
  <c r="F115" i="1" s="1"/>
  <c r="G115" i="1" s="1"/>
  <c r="B99" i="1"/>
  <c r="D99" i="1" s="1"/>
  <c r="E99" i="1" s="1"/>
  <c r="F99" i="1" s="1"/>
  <c r="G99" i="1" s="1"/>
  <c r="B336" i="1"/>
  <c r="D336" i="1" s="1"/>
  <c r="E336" i="1" s="1"/>
  <c r="F336" i="1" s="1"/>
  <c r="G336" i="1" s="1"/>
  <c r="B288" i="1"/>
  <c r="D288" i="1" s="1"/>
  <c r="E288" i="1" s="1"/>
  <c r="F288" i="1" s="1"/>
  <c r="G288" i="1" s="1"/>
  <c r="B120" i="1"/>
  <c r="D120" i="1" s="1"/>
  <c r="E120" i="1" s="1"/>
  <c r="F120" i="1" s="1"/>
  <c r="G120" i="1" s="1"/>
  <c r="B463" i="1"/>
  <c r="D463" i="1" s="1"/>
  <c r="E463" i="1" s="1"/>
  <c r="F463" i="1" s="1"/>
  <c r="G463" i="1" s="1"/>
  <c r="B447" i="1"/>
  <c r="D447" i="1" s="1"/>
  <c r="E447" i="1" s="1"/>
  <c r="F447" i="1" s="1"/>
  <c r="G447" i="1" s="1"/>
  <c r="B311" i="1"/>
  <c r="D311" i="1" s="1"/>
  <c r="E311" i="1" s="1"/>
  <c r="F311" i="1" s="1"/>
  <c r="G311" i="1" s="1"/>
  <c r="B279" i="1"/>
  <c r="D279" i="1" s="1"/>
  <c r="E279" i="1" s="1"/>
  <c r="F279" i="1" s="1"/>
  <c r="G279" i="1" s="1"/>
  <c r="B215" i="1"/>
  <c r="D215" i="1" s="1"/>
  <c r="E215" i="1" s="1"/>
  <c r="F215" i="1" s="1"/>
  <c r="G215" i="1" s="1"/>
  <c r="B495" i="1"/>
  <c r="D495" i="1" s="1"/>
  <c r="E495" i="1" s="1"/>
  <c r="F495" i="1" s="1"/>
  <c r="G495" i="1" s="1"/>
  <c r="B334" i="1"/>
  <c r="D334" i="1" s="1"/>
  <c r="E334" i="1" s="1"/>
  <c r="F334" i="1" s="1"/>
  <c r="G334" i="1" s="1"/>
  <c r="B476" i="1"/>
  <c r="D476" i="1" s="1"/>
  <c r="E476" i="1" s="1"/>
  <c r="F476" i="1" s="1"/>
  <c r="G476" i="1" s="1"/>
  <c r="B436" i="1"/>
  <c r="D436" i="1" s="1"/>
  <c r="E436" i="1" s="1"/>
  <c r="F436" i="1" s="1"/>
  <c r="G436" i="1" s="1"/>
  <c r="B284" i="1"/>
  <c r="D284" i="1" s="1"/>
  <c r="E284" i="1" s="1"/>
  <c r="F284" i="1" s="1"/>
  <c r="G284" i="1" s="1"/>
  <c r="B140" i="1"/>
  <c r="D140" i="1" s="1"/>
  <c r="E140" i="1" s="1"/>
  <c r="F140" i="1" s="1"/>
  <c r="G140" i="1" s="1"/>
  <c r="B92" i="1"/>
  <c r="D92" i="1" s="1"/>
  <c r="E92" i="1" s="1"/>
  <c r="F92" i="1" s="1"/>
  <c r="G92" i="1" s="1"/>
  <c r="B474" i="1"/>
  <c r="D474" i="1" s="1"/>
  <c r="E474" i="1" s="1"/>
  <c r="F474" i="1" s="1"/>
  <c r="G474" i="1" s="1"/>
  <c r="B466" i="1"/>
  <c r="D466" i="1" s="1"/>
  <c r="E466" i="1" s="1"/>
  <c r="F466" i="1" s="1"/>
  <c r="G466" i="1" s="1"/>
  <c r="B458" i="1"/>
  <c r="D458" i="1" s="1"/>
  <c r="E458" i="1" s="1"/>
  <c r="F458" i="1" s="1"/>
  <c r="G458" i="1" s="1"/>
  <c r="B450" i="1"/>
  <c r="D450" i="1" s="1"/>
  <c r="E450" i="1" s="1"/>
  <c r="F450" i="1" s="1"/>
  <c r="G450" i="1" s="1"/>
  <c r="B402" i="1"/>
  <c r="D402" i="1" s="1"/>
  <c r="E402" i="1" s="1"/>
  <c r="F402" i="1" s="1"/>
  <c r="G402" i="1" s="1"/>
  <c r="B386" i="1"/>
  <c r="D386" i="1" s="1"/>
  <c r="E386" i="1" s="1"/>
  <c r="F386" i="1" s="1"/>
  <c r="G386" i="1" s="1"/>
  <c r="B378" i="1"/>
  <c r="D378" i="1" s="1"/>
  <c r="E378" i="1" s="1"/>
  <c r="F378" i="1" s="1"/>
  <c r="G378" i="1" s="1"/>
  <c r="B370" i="1"/>
  <c r="D370" i="1" s="1"/>
  <c r="E370" i="1" s="1"/>
  <c r="F370" i="1" s="1"/>
  <c r="G370" i="1" s="1"/>
  <c r="B362" i="1"/>
  <c r="D362" i="1" s="1"/>
  <c r="E362" i="1" s="1"/>
  <c r="F362" i="1" s="1"/>
  <c r="G362" i="1" s="1"/>
  <c r="B354" i="1"/>
  <c r="D354" i="1" s="1"/>
  <c r="E354" i="1" s="1"/>
  <c r="F354" i="1" s="1"/>
  <c r="G354" i="1" s="1"/>
  <c r="B346" i="1"/>
  <c r="D346" i="1" s="1"/>
  <c r="E346" i="1" s="1"/>
  <c r="F346" i="1" s="1"/>
  <c r="G346" i="1" s="1"/>
  <c r="B330" i="1"/>
  <c r="D330" i="1" s="1"/>
  <c r="E330" i="1" s="1"/>
  <c r="F330" i="1" s="1"/>
  <c r="G330" i="1" s="1"/>
  <c r="B322" i="1"/>
  <c r="D322" i="1" s="1"/>
  <c r="E322" i="1" s="1"/>
  <c r="F322" i="1" s="1"/>
  <c r="G322" i="1" s="1"/>
  <c r="B306" i="1"/>
  <c r="D306" i="1" s="1"/>
  <c r="E306" i="1" s="1"/>
  <c r="F306" i="1" s="1"/>
  <c r="G306" i="1" s="1"/>
  <c r="B298" i="1"/>
  <c r="D298" i="1" s="1"/>
  <c r="E298" i="1" s="1"/>
  <c r="F298" i="1" s="1"/>
  <c r="G298" i="1" s="1"/>
  <c r="B282" i="1"/>
  <c r="D282" i="1" s="1"/>
  <c r="E282" i="1" s="1"/>
  <c r="F282" i="1" s="1"/>
  <c r="G282" i="1" s="1"/>
  <c r="B274" i="1"/>
  <c r="D274" i="1" s="1"/>
  <c r="E274" i="1" s="1"/>
  <c r="F274" i="1" s="1"/>
  <c r="G274" i="1" s="1"/>
  <c r="B266" i="1"/>
  <c r="D266" i="1" s="1"/>
  <c r="E266" i="1" s="1"/>
  <c r="F266" i="1" s="1"/>
  <c r="G266" i="1" s="1"/>
  <c r="B258" i="1"/>
  <c r="D258" i="1" s="1"/>
  <c r="E258" i="1" s="1"/>
  <c r="F258" i="1" s="1"/>
  <c r="G258" i="1" s="1"/>
  <c r="B250" i="1"/>
  <c r="D250" i="1" s="1"/>
  <c r="E250" i="1" s="1"/>
  <c r="F250" i="1" s="1"/>
  <c r="G250" i="1" s="1"/>
  <c r="B234" i="1"/>
  <c r="D234" i="1" s="1"/>
  <c r="E234" i="1" s="1"/>
  <c r="F234" i="1" s="1"/>
  <c r="G234" i="1" s="1"/>
  <c r="B210" i="1"/>
  <c r="D210" i="1" s="1"/>
  <c r="E210" i="1" s="1"/>
  <c r="F210" i="1" s="1"/>
  <c r="G210" i="1" s="1"/>
  <c r="B186" i="1"/>
  <c r="D186" i="1" s="1"/>
  <c r="E186" i="1" s="1"/>
  <c r="F186" i="1" s="1"/>
  <c r="G186" i="1" s="1"/>
  <c r="B170" i="1"/>
  <c r="D170" i="1" s="1"/>
  <c r="E170" i="1" s="1"/>
  <c r="F170" i="1" s="1"/>
  <c r="G170" i="1" s="1"/>
  <c r="B162" i="1"/>
  <c r="D162" i="1" s="1"/>
  <c r="E162" i="1" s="1"/>
  <c r="F162" i="1" s="1"/>
  <c r="G162" i="1" s="1"/>
  <c r="B154" i="1"/>
  <c r="D154" i="1" s="1"/>
  <c r="E154" i="1" s="1"/>
  <c r="F154" i="1" s="1"/>
  <c r="G154" i="1" s="1"/>
  <c r="B146" i="1"/>
  <c r="D146" i="1" s="1"/>
  <c r="E146" i="1" s="1"/>
  <c r="F146" i="1" s="1"/>
  <c r="G146" i="1" s="1"/>
  <c r="B138" i="1"/>
  <c r="D138" i="1" s="1"/>
  <c r="E138" i="1" s="1"/>
  <c r="F138" i="1" s="1"/>
  <c r="G138" i="1" s="1"/>
  <c r="B130" i="1"/>
  <c r="D130" i="1" s="1"/>
  <c r="E130" i="1" s="1"/>
  <c r="F130" i="1" s="1"/>
  <c r="G130" i="1" s="1"/>
  <c r="B98" i="1"/>
  <c r="D98" i="1" s="1"/>
  <c r="E98" i="1" s="1"/>
  <c r="F98" i="1" s="1"/>
  <c r="G98" i="1" s="1"/>
  <c r="B14" i="1"/>
  <c r="D14" i="1" s="1"/>
  <c r="E14" i="1" s="1"/>
  <c r="F14" i="1" s="1"/>
  <c r="G14" i="1" s="1"/>
  <c r="B6" i="1"/>
  <c r="D6" i="1" s="1"/>
  <c r="E6" i="1" s="1"/>
  <c r="F6" i="1" s="1"/>
  <c r="G6" i="1" s="1"/>
  <c r="B124" i="1"/>
  <c r="D124" i="1" s="1"/>
  <c r="E124" i="1" s="1"/>
  <c r="F124" i="1" s="1"/>
  <c r="G124" i="1" s="1"/>
  <c r="B259" i="1"/>
  <c r="D259" i="1" s="1"/>
  <c r="E259" i="1" s="1"/>
  <c r="F259" i="1" s="1"/>
  <c r="G259" i="1" s="1"/>
  <c r="B163" i="1"/>
  <c r="D163" i="1" s="1"/>
  <c r="E163" i="1" s="1"/>
  <c r="F163" i="1" s="1"/>
  <c r="G163" i="1" s="1"/>
  <c r="B155" i="1"/>
  <c r="D155" i="1" s="1"/>
  <c r="E155" i="1" s="1"/>
  <c r="F155" i="1" s="1"/>
  <c r="G155" i="1" s="1"/>
  <c r="B84" i="1"/>
  <c r="D84" i="1" s="1"/>
  <c r="E84" i="1" s="1"/>
  <c r="F84" i="1" s="1"/>
  <c r="G84" i="1" s="1"/>
  <c r="B76" i="1"/>
  <c r="D76" i="1" s="1"/>
  <c r="E76" i="1" s="1"/>
  <c r="F76" i="1" s="1"/>
  <c r="G76" i="1" s="1"/>
  <c r="B28" i="1"/>
  <c r="D28" i="1" s="1"/>
  <c r="E28" i="1" s="1"/>
  <c r="F28" i="1" s="1"/>
  <c r="G28" i="1" s="1"/>
  <c r="B503" i="1"/>
  <c r="D503" i="1" s="1"/>
  <c r="E503" i="1" s="1"/>
  <c r="F503" i="1" s="1"/>
  <c r="G503" i="1" s="1"/>
  <c r="B485" i="1"/>
  <c r="D485" i="1" s="1"/>
  <c r="E485" i="1" s="1"/>
  <c r="F485" i="1" s="1"/>
  <c r="G485" i="1" s="1"/>
  <c r="B478" i="1"/>
  <c r="D478" i="1" s="1"/>
  <c r="E478" i="1" s="1"/>
  <c r="F478" i="1" s="1"/>
  <c r="G478" i="1" s="1"/>
  <c r="B446" i="1"/>
  <c r="D446" i="1" s="1"/>
  <c r="E446" i="1" s="1"/>
  <c r="F446" i="1" s="1"/>
  <c r="G446" i="1" s="1"/>
  <c r="B430" i="1"/>
  <c r="D430" i="1" s="1"/>
  <c r="E430" i="1" s="1"/>
  <c r="F430" i="1" s="1"/>
  <c r="G430" i="1" s="1"/>
  <c r="B422" i="1"/>
  <c r="D422" i="1" s="1"/>
  <c r="E422" i="1" s="1"/>
  <c r="F422" i="1" s="1"/>
  <c r="G422" i="1" s="1"/>
  <c r="B391" i="1"/>
  <c r="D391" i="1" s="1"/>
  <c r="E391" i="1" s="1"/>
  <c r="F391" i="1" s="1"/>
  <c r="G391" i="1" s="1"/>
  <c r="B375" i="1"/>
  <c r="D375" i="1" s="1"/>
  <c r="E375" i="1" s="1"/>
  <c r="F375" i="1" s="1"/>
  <c r="G375" i="1" s="1"/>
  <c r="B367" i="1"/>
  <c r="D367" i="1" s="1"/>
  <c r="E367" i="1" s="1"/>
  <c r="F367" i="1" s="1"/>
  <c r="G367" i="1" s="1"/>
  <c r="B351" i="1"/>
  <c r="D351" i="1" s="1"/>
  <c r="E351" i="1" s="1"/>
  <c r="F351" i="1" s="1"/>
  <c r="G351" i="1" s="1"/>
  <c r="B320" i="1"/>
  <c r="D320" i="1" s="1"/>
  <c r="E320" i="1" s="1"/>
  <c r="F320" i="1" s="1"/>
  <c r="G320" i="1" s="1"/>
  <c r="B312" i="1"/>
  <c r="D312" i="1" s="1"/>
  <c r="E312" i="1" s="1"/>
  <c r="F312" i="1" s="1"/>
  <c r="G312" i="1" s="1"/>
  <c r="B280" i="1"/>
  <c r="D280" i="1" s="1"/>
  <c r="E280" i="1" s="1"/>
  <c r="F280" i="1" s="1"/>
  <c r="G280" i="1" s="1"/>
  <c r="B273" i="1"/>
  <c r="D273" i="1" s="1"/>
  <c r="E273" i="1" s="1"/>
  <c r="F273" i="1" s="1"/>
  <c r="G273" i="1" s="1"/>
  <c r="B242" i="1"/>
  <c r="D242" i="1" s="1"/>
  <c r="E242" i="1" s="1"/>
  <c r="F242" i="1" s="1"/>
  <c r="G242" i="1" s="1"/>
  <c r="B226" i="1"/>
  <c r="D226" i="1" s="1"/>
  <c r="E226" i="1" s="1"/>
  <c r="F226" i="1" s="1"/>
  <c r="G226" i="1" s="1"/>
  <c r="B218" i="1"/>
  <c r="D218" i="1" s="1"/>
  <c r="E218" i="1" s="1"/>
  <c r="F218" i="1" s="1"/>
  <c r="G218" i="1" s="1"/>
  <c r="B178" i="1"/>
  <c r="D178" i="1" s="1"/>
  <c r="E178" i="1" s="1"/>
  <c r="F178" i="1" s="1"/>
  <c r="G178" i="1" s="1"/>
  <c r="B114" i="1"/>
  <c r="D114" i="1" s="1"/>
  <c r="E114" i="1" s="1"/>
  <c r="F114" i="1" s="1"/>
  <c r="G114" i="1" s="1"/>
  <c r="B83" i="1"/>
  <c r="D83" i="1" s="1"/>
  <c r="E83" i="1" s="1"/>
  <c r="F83" i="1" s="1"/>
  <c r="G83" i="1" s="1"/>
  <c r="B75" i="1"/>
  <c r="D75" i="1" s="1"/>
  <c r="E75" i="1" s="1"/>
  <c r="F75" i="1" s="1"/>
  <c r="G75" i="1" s="1"/>
  <c r="B23" i="1"/>
  <c r="D23" i="1" s="1"/>
  <c r="E23" i="1" s="1"/>
  <c r="F23" i="1" s="1"/>
  <c r="G23" i="1" s="1"/>
  <c r="B15" i="1"/>
  <c r="D15" i="1" s="1"/>
  <c r="E15" i="1" s="1"/>
  <c r="F15" i="1" s="1"/>
  <c r="G15" i="1" s="1"/>
  <c r="B7" i="1"/>
  <c r="D7" i="1" s="1"/>
  <c r="E7" i="1" s="1"/>
  <c r="F7" i="1" s="1"/>
  <c r="G7" i="1" s="1"/>
  <c r="B289" i="1"/>
  <c r="D289" i="1" s="1"/>
  <c r="E289" i="1" s="1"/>
  <c r="F289" i="1" s="1"/>
  <c r="G289" i="1" s="1"/>
  <c r="B107" i="1"/>
  <c r="D107" i="1" s="1"/>
  <c r="E107" i="1" s="1"/>
  <c r="F107" i="1" s="1"/>
  <c r="G107" i="1" s="1"/>
  <c r="B502" i="1"/>
  <c r="D502" i="1" s="1"/>
  <c r="E502" i="1" s="1"/>
  <c r="F502" i="1" s="1"/>
  <c r="G502" i="1" s="1"/>
  <c r="B492" i="1"/>
  <c r="D492" i="1" s="1"/>
  <c r="E492" i="1" s="1"/>
  <c r="F492" i="1" s="1"/>
  <c r="G492" i="1" s="1"/>
  <c r="B477" i="1"/>
  <c r="D477" i="1" s="1"/>
  <c r="E477" i="1" s="1"/>
  <c r="F477" i="1" s="1"/>
  <c r="G477" i="1" s="1"/>
  <c r="B453" i="1"/>
  <c r="D453" i="1" s="1"/>
  <c r="E453" i="1" s="1"/>
  <c r="F453" i="1" s="1"/>
  <c r="G453" i="1" s="1"/>
  <c r="B421" i="1"/>
  <c r="D421" i="1" s="1"/>
  <c r="E421" i="1" s="1"/>
  <c r="F421" i="1" s="1"/>
  <c r="G421" i="1" s="1"/>
  <c r="B350" i="1"/>
  <c r="D350" i="1" s="1"/>
  <c r="E350" i="1" s="1"/>
  <c r="F350" i="1" s="1"/>
  <c r="G350" i="1" s="1"/>
  <c r="B335" i="1"/>
  <c r="D335" i="1" s="1"/>
  <c r="E335" i="1" s="1"/>
  <c r="F335" i="1" s="1"/>
  <c r="G335" i="1" s="1"/>
  <c r="B327" i="1"/>
  <c r="D327" i="1" s="1"/>
  <c r="E327" i="1" s="1"/>
  <c r="F327" i="1" s="1"/>
  <c r="G327" i="1" s="1"/>
  <c r="B303" i="1"/>
  <c r="D303" i="1" s="1"/>
  <c r="E303" i="1" s="1"/>
  <c r="F303" i="1" s="1"/>
  <c r="G303" i="1" s="1"/>
  <c r="B287" i="1"/>
  <c r="D287" i="1" s="1"/>
  <c r="E287" i="1" s="1"/>
  <c r="F287" i="1" s="1"/>
  <c r="G287" i="1" s="1"/>
  <c r="B272" i="1"/>
  <c r="D272" i="1" s="1"/>
  <c r="E272" i="1" s="1"/>
  <c r="F272" i="1" s="1"/>
  <c r="G272" i="1" s="1"/>
  <c r="B249" i="1"/>
  <c r="D249" i="1" s="1"/>
  <c r="E249" i="1" s="1"/>
  <c r="F249" i="1" s="1"/>
  <c r="G249" i="1" s="1"/>
  <c r="B217" i="1"/>
  <c r="D217" i="1" s="1"/>
  <c r="E217" i="1" s="1"/>
  <c r="F217" i="1" s="1"/>
  <c r="G217" i="1" s="1"/>
  <c r="B201" i="1"/>
  <c r="D201" i="1" s="1"/>
  <c r="E201" i="1" s="1"/>
  <c r="F201" i="1" s="1"/>
  <c r="G201" i="1" s="1"/>
  <c r="B185" i="1"/>
  <c r="D185" i="1" s="1"/>
  <c r="E185" i="1" s="1"/>
  <c r="F185" i="1" s="1"/>
  <c r="G185" i="1" s="1"/>
  <c r="B153" i="1"/>
  <c r="D153" i="1" s="1"/>
  <c r="E153" i="1" s="1"/>
  <c r="F153" i="1" s="1"/>
  <c r="G153" i="1" s="1"/>
  <c r="B137" i="1"/>
  <c r="D137" i="1" s="1"/>
  <c r="E137" i="1" s="1"/>
  <c r="F137" i="1" s="1"/>
  <c r="G137" i="1" s="1"/>
  <c r="B129" i="1"/>
  <c r="D129" i="1" s="1"/>
  <c r="E129" i="1" s="1"/>
  <c r="F129" i="1" s="1"/>
  <c r="G129" i="1" s="1"/>
  <c r="B97" i="1"/>
  <c r="D97" i="1" s="1"/>
  <c r="E97" i="1" s="1"/>
  <c r="F97" i="1" s="1"/>
  <c r="G97" i="1" s="1"/>
  <c r="B90" i="1"/>
  <c r="D90" i="1" s="1"/>
  <c r="E90" i="1" s="1"/>
  <c r="F90" i="1" s="1"/>
  <c r="G90" i="1" s="1"/>
  <c r="B82" i="1"/>
  <c r="D82" i="1" s="1"/>
  <c r="E82" i="1" s="1"/>
  <c r="F82" i="1" s="1"/>
  <c r="G82" i="1" s="1"/>
  <c r="B74" i="1"/>
  <c r="D74" i="1" s="1"/>
  <c r="E74" i="1" s="1"/>
  <c r="F74" i="1" s="1"/>
  <c r="G74" i="1" s="1"/>
  <c r="B34" i="1"/>
  <c r="D34" i="1" s="1"/>
  <c r="E34" i="1" s="1"/>
  <c r="F34" i="1" s="1"/>
  <c r="G34" i="1" s="1"/>
  <c r="B22" i="1"/>
  <c r="D22" i="1" s="1"/>
  <c r="E22" i="1" s="1"/>
  <c r="F22" i="1" s="1"/>
  <c r="G22" i="1" s="1"/>
  <c r="B200" i="1"/>
  <c r="D200" i="1" s="1"/>
  <c r="E200" i="1" s="1"/>
  <c r="F200" i="1" s="1"/>
  <c r="G200" i="1" s="1"/>
  <c r="B500" i="1"/>
  <c r="D500" i="1" s="1"/>
  <c r="E500" i="1" s="1"/>
  <c r="F500" i="1" s="1"/>
  <c r="G500" i="1" s="1"/>
  <c r="B490" i="1"/>
  <c r="D490" i="1" s="1"/>
  <c r="E490" i="1" s="1"/>
  <c r="F490" i="1" s="1"/>
  <c r="G490" i="1" s="1"/>
  <c r="B475" i="1"/>
  <c r="D475" i="1" s="1"/>
  <c r="E475" i="1" s="1"/>
  <c r="F475" i="1" s="1"/>
  <c r="G475" i="1" s="1"/>
  <c r="B427" i="1"/>
  <c r="D427" i="1" s="1"/>
  <c r="E427" i="1" s="1"/>
  <c r="F427" i="1" s="1"/>
  <c r="G427" i="1" s="1"/>
  <c r="B403" i="1"/>
  <c r="D403" i="1" s="1"/>
  <c r="E403" i="1" s="1"/>
  <c r="F403" i="1" s="1"/>
  <c r="G403" i="1" s="1"/>
  <c r="B388" i="1"/>
  <c r="D388" i="1" s="1"/>
  <c r="E388" i="1" s="1"/>
  <c r="F388" i="1" s="1"/>
  <c r="G388" i="1" s="1"/>
  <c r="B340" i="1"/>
  <c r="D340" i="1" s="1"/>
  <c r="E340" i="1" s="1"/>
  <c r="F340" i="1" s="1"/>
  <c r="G340" i="1" s="1"/>
  <c r="B333" i="1"/>
  <c r="D333" i="1" s="1"/>
  <c r="E333" i="1" s="1"/>
  <c r="F333" i="1" s="1"/>
  <c r="G333" i="1" s="1"/>
  <c r="B325" i="1"/>
  <c r="D325" i="1" s="1"/>
  <c r="E325" i="1" s="1"/>
  <c r="F325" i="1" s="1"/>
  <c r="G325" i="1" s="1"/>
  <c r="B309" i="1"/>
  <c r="D309" i="1" s="1"/>
  <c r="E309" i="1" s="1"/>
  <c r="F309" i="1" s="1"/>
  <c r="G309" i="1" s="1"/>
  <c r="B293" i="1"/>
  <c r="D293" i="1" s="1"/>
  <c r="E293" i="1" s="1"/>
  <c r="F293" i="1" s="1"/>
  <c r="G293" i="1" s="1"/>
  <c r="B285" i="1"/>
  <c r="D285" i="1" s="1"/>
  <c r="E285" i="1" s="1"/>
  <c r="F285" i="1" s="1"/>
  <c r="G285" i="1" s="1"/>
  <c r="B277" i="1"/>
  <c r="D277" i="1" s="1"/>
  <c r="E277" i="1" s="1"/>
  <c r="F277" i="1" s="1"/>
  <c r="G277" i="1" s="1"/>
  <c r="B223" i="1"/>
  <c r="D223" i="1" s="1"/>
  <c r="E223" i="1" s="1"/>
  <c r="F223" i="1" s="1"/>
  <c r="G223" i="1" s="1"/>
  <c r="B191" i="1"/>
  <c r="D191" i="1" s="1"/>
  <c r="E191" i="1" s="1"/>
  <c r="F191" i="1" s="1"/>
  <c r="G191" i="1" s="1"/>
  <c r="B183" i="1"/>
  <c r="D183" i="1" s="1"/>
  <c r="E183" i="1" s="1"/>
  <c r="F183" i="1" s="1"/>
  <c r="G183" i="1" s="1"/>
  <c r="B159" i="1"/>
  <c r="D159" i="1" s="1"/>
  <c r="E159" i="1" s="1"/>
  <c r="F159" i="1" s="1"/>
  <c r="G159" i="1" s="1"/>
  <c r="B151" i="1"/>
  <c r="D151" i="1" s="1"/>
  <c r="E151" i="1" s="1"/>
  <c r="F151" i="1" s="1"/>
  <c r="G151" i="1" s="1"/>
  <c r="B135" i="1"/>
  <c r="D135" i="1" s="1"/>
  <c r="E135" i="1" s="1"/>
  <c r="F135" i="1" s="1"/>
  <c r="G135" i="1" s="1"/>
  <c r="B119" i="1"/>
  <c r="D119" i="1" s="1"/>
  <c r="E119" i="1" s="1"/>
  <c r="F119" i="1" s="1"/>
  <c r="G119" i="1" s="1"/>
  <c r="B103" i="1"/>
  <c r="D103" i="1" s="1"/>
  <c r="E103" i="1" s="1"/>
  <c r="F103" i="1" s="1"/>
  <c r="G103" i="1" s="1"/>
  <c r="B95" i="1"/>
  <c r="D95" i="1" s="1"/>
  <c r="E95" i="1" s="1"/>
  <c r="F95" i="1" s="1"/>
  <c r="G95" i="1" s="1"/>
  <c r="B80" i="1"/>
  <c r="D80" i="1" s="1"/>
  <c r="E80" i="1" s="1"/>
  <c r="F80" i="1" s="1"/>
  <c r="G80" i="1" s="1"/>
  <c r="B32" i="1"/>
  <c r="D32" i="1" s="1"/>
  <c r="E32" i="1" s="1"/>
  <c r="F32" i="1" s="1"/>
  <c r="G32" i="1" s="1"/>
  <c r="B12" i="1"/>
  <c r="D12" i="1" s="1"/>
  <c r="E12" i="1" s="1"/>
  <c r="F12" i="1" s="1"/>
  <c r="G12" i="1" s="1"/>
  <c r="B4" i="1"/>
  <c r="D4" i="1" s="1"/>
  <c r="E4" i="1" s="1"/>
  <c r="F4" i="1" s="1"/>
  <c r="G4" i="1" s="1"/>
  <c r="B174" i="1"/>
  <c r="D174" i="1" s="1"/>
  <c r="E174" i="1" s="1"/>
  <c r="F174" i="1" s="1"/>
  <c r="G174" i="1" s="1"/>
  <c r="B102" i="1"/>
  <c r="D102" i="1" s="1"/>
  <c r="E102" i="1" s="1"/>
  <c r="F102" i="1" s="1"/>
  <c r="G102" i="1" s="1"/>
  <c r="B79" i="1"/>
  <c r="D79" i="1" s="1"/>
  <c r="E79" i="1" s="1"/>
  <c r="F79" i="1" s="1"/>
  <c r="G79" i="1" s="1"/>
  <c r="B31" i="1"/>
  <c r="D31" i="1" s="1"/>
  <c r="E31" i="1" s="1"/>
  <c r="F31" i="1" s="1"/>
  <c r="G31" i="1" s="1"/>
  <c r="B506" i="1"/>
  <c r="D506" i="1" s="1"/>
  <c r="E506" i="1" s="1"/>
  <c r="F506" i="1" s="1"/>
  <c r="G506" i="1" s="1"/>
  <c r="B498" i="1"/>
  <c r="D498" i="1" s="1"/>
  <c r="E498" i="1" s="1"/>
  <c r="F498" i="1" s="1"/>
  <c r="G498" i="1" s="1"/>
  <c r="B488" i="1"/>
  <c r="D488" i="1" s="1"/>
  <c r="E488" i="1" s="1"/>
  <c r="F488" i="1" s="1"/>
  <c r="G488" i="1" s="1"/>
  <c r="B417" i="1"/>
  <c r="D417" i="1" s="1"/>
  <c r="E417" i="1" s="1"/>
  <c r="F417" i="1" s="1"/>
  <c r="G417" i="1" s="1"/>
  <c r="B409" i="1"/>
  <c r="D409" i="1" s="1"/>
  <c r="E409" i="1" s="1"/>
  <c r="F409" i="1" s="1"/>
  <c r="G409" i="1" s="1"/>
  <c r="B401" i="1"/>
  <c r="D401" i="1" s="1"/>
  <c r="E401" i="1" s="1"/>
  <c r="F401" i="1" s="1"/>
  <c r="G401" i="1" s="1"/>
  <c r="B394" i="1"/>
  <c r="D394" i="1" s="1"/>
  <c r="E394" i="1" s="1"/>
  <c r="F394" i="1" s="1"/>
  <c r="G394" i="1" s="1"/>
  <c r="B315" i="1"/>
  <c r="D315" i="1" s="1"/>
  <c r="E315" i="1" s="1"/>
  <c r="F315" i="1" s="1"/>
  <c r="G315" i="1" s="1"/>
  <c r="B213" i="1"/>
  <c r="D213" i="1" s="1"/>
  <c r="E213" i="1" s="1"/>
  <c r="F213" i="1" s="1"/>
  <c r="G213" i="1" s="1"/>
  <c r="B205" i="1"/>
  <c r="D205" i="1" s="1"/>
  <c r="E205" i="1" s="1"/>
  <c r="F205" i="1" s="1"/>
  <c r="G205" i="1" s="1"/>
  <c r="B189" i="1"/>
  <c r="D189" i="1" s="1"/>
  <c r="E189" i="1" s="1"/>
  <c r="F189" i="1" s="1"/>
  <c r="G189" i="1" s="1"/>
  <c r="B157" i="1"/>
  <c r="D157" i="1" s="1"/>
  <c r="E157" i="1" s="1"/>
  <c r="F157" i="1" s="1"/>
  <c r="G157" i="1" s="1"/>
  <c r="B149" i="1"/>
  <c r="D149" i="1" s="1"/>
  <c r="E149" i="1" s="1"/>
  <c r="F149" i="1" s="1"/>
  <c r="G149" i="1" s="1"/>
  <c r="B141" i="1"/>
  <c r="D141" i="1" s="1"/>
  <c r="E141" i="1" s="1"/>
  <c r="F141" i="1" s="1"/>
  <c r="G141" i="1" s="1"/>
  <c r="B133" i="1"/>
  <c r="D133" i="1" s="1"/>
  <c r="E133" i="1" s="1"/>
  <c r="F133" i="1" s="1"/>
  <c r="G133" i="1" s="1"/>
  <c r="B125" i="1"/>
  <c r="D125" i="1" s="1"/>
  <c r="E125" i="1" s="1"/>
  <c r="F125" i="1" s="1"/>
  <c r="G125" i="1" s="1"/>
  <c r="B117" i="1"/>
  <c r="D117" i="1" s="1"/>
  <c r="E117" i="1" s="1"/>
  <c r="F117" i="1" s="1"/>
  <c r="G117" i="1" s="1"/>
  <c r="B93" i="1"/>
  <c r="D93" i="1" s="1"/>
  <c r="E93" i="1" s="1"/>
  <c r="F93" i="1" s="1"/>
  <c r="G93" i="1" s="1"/>
  <c r="B78" i="1"/>
  <c r="D78" i="1" s="1"/>
  <c r="E78" i="1" s="1"/>
  <c r="F78" i="1" s="1"/>
  <c r="G78" i="1" s="1"/>
  <c r="B26" i="1"/>
  <c r="D26" i="1" s="1"/>
  <c r="E26" i="1" s="1"/>
  <c r="F26" i="1" s="1"/>
  <c r="G26" i="1" s="1"/>
  <c r="B18" i="1"/>
  <c r="D18" i="1" s="1"/>
  <c r="E18" i="1" s="1"/>
  <c r="F18" i="1" s="1"/>
  <c r="G18" i="1" s="1"/>
  <c r="B10" i="1"/>
  <c r="D10" i="1" s="1"/>
  <c r="E10" i="1" s="1"/>
  <c r="F10" i="1" s="1"/>
  <c r="G10" i="1" s="1"/>
</calcChain>
</file>

<file path=xl/sharedStrings.xml><?xml version="1.0" encoding="utf-8"?>
<sst xmlns="http://schemas.openxmlformats.org/spreadsheetml/2006/main" count="4994" uniqueCount="1306">
  <si>
    <t>Nome Campo</t>
  </si>
  <si>
    <t>Dipendenza</t>
  </si>
  <si>
    <t>V.I.</t>
  </si>
  <si>
    <t>V.P.</t>
  </si>
  <si>
    <t>Descrizione</t>
  </si>
  <si>
    <t>UE8 / UE16</t>
  </si>
  <si>
    <r>
      <t>1</t>
    </r>
    <r>
      <rPr>
        <sz val="8"/>
        <color indexed="8"/>
        <rFont val="Symbol"/>
        <family val="1"/>
        <charset val="2"/>
      </rPr>
      <t>¸</t>
    </r>
    <r>
      <rPr>
        <sz val="8"/>
        <color indexed="8"/>
        <rFont val="Arial"/>
        <family val="2"/>
      </rPr>
      <t>240 step 1</t>
    </r>
  </si>
  <si>
    <t>Tempo di attesa fra una chiamata spontanea non andata a buon fine e la successiva. Applicabile solo in presenza di rete commutata.</t>
  </si>
  <si>
    <r>
      <t>1</t>
    </r>
    <r>
      <rPr>
        <sz val="8"/>
        <color indexed="8"/>
        <rFont val="Symbol"/>
        <family val="1"/>
        <charset val="2"/>
      </rPr>
      <t>¸</t>
    </r>
    <r>
      <rPr>
        <sz val="8"/>
        <color indexed="8"/>
        <rFont val="Arial"/>
        <family val="2"/>
      </rPr>
      <t>100 step 1</t>
    </r>
  </si>
  <si>
    <t>Percentuale di riempimento del buffer eventi raggiunta la quale l’apparato effettua una chiamata spontanea onde consentirne lo svuotamento ed evitare il rischio di perdita di eventi.</t>
  </si>
  <si>
    <t>Prima percentuale di riempimento del buffer contenente i valori medi a 10’ delle misure raggiunta la quale l’apparato effettua una chiamata spontanea onde consentirne lo svuotamento.</t>
  </si>
  <si>
    <t>Seconda percentuale di riempimento del buffer contenente i valori medi a 10’ delle misure raggiunta la quale l’apparato effettua una chiamata spontanea onde consentirne lo svuotamento.</t>
  </si>
  <si>
    <t>Consente di abilitare/disabilitare le chiamate spontanee a seguito di eventi diagnostici di apparato</t>
  </si>
  <si>
    <r>
      <t>1</t>
    </r>
    <r>
      <rPr>
        <sz val="8"/>
        <color indexed="8"/>
        <rFont val="Symbol"/>
        <family val="1"/>
        <charset val="2"/>
      </rPr>
      <t>¸</t>
    </r>
    <r>
      <rPr>
        <sz val="8"/>
        <color indexed="8"/>
        <rFont val="Arial"/>
        <family val="2"/>
      </rPr>
      <t>60 step 1</t>
    </r>
  </si>
  <si>
    <t>Timeout attivato alla ricezione di un messaggio di Select per la esecuzione di un Telecomando scaduto il quale senza che sia pervenuto il successivo messaggio di Execute il comando stesso viene abortito.</t>
  </si>
  <si>
    <r>
      <t>1</t>
    </r>
    <r>
      <rPr>
        <sz val="8"/>
        <color indexed="8"/>
        <rFont val="Symbol"/>
        <family val="1"/>
        <charset val="2"/>
      </rPr>
      <t>¸</t>
    </r>
    <r>
      <rPr>
        <sz val="8"/>
        <color indexed="8"/>
        <rFont val="Arial"/>
        <family val="2"/>
      </rPr>
      <t>10 step 1</t>
    </r>
  </si>
  <si>
    <t>Intervallo di tempo a partire dall’ultimo sincronismo orario ricevuto (dal centro) superato il quale la marca oraria degli eventi viene dichiarata “sospetta di errore”.</t>
  </si>
  <si>
    <t>Intervallo di tempo a partire dalla emissione di un allarme di impianto superato il quale senza che l’allarme stesso sia rientrato l’apparato effettua una chiamata spontanea.</t>
  </si>
  <si>
    <t>Intervallo di tempo a partire dalla emissione dell’allarme apertura porta cabina superato il quale senza che l’allarme stesso sia rientrato l’apparato effettua una chiamata spontanea.</t>
  </si>
  <si>
    <r>
      <t>0</t>
    </r>
    <r>
      <rPr>
        <sz val="8"/>
        <color indexed="8"/>
        <rFont val="Symbol"/>
        <family val="1"/>
        <charset val="2"/>
      </rPr>
      <t>¸</t>
    </r>
    <r>
      <rPr>
        <sz val="8"/>
        <color indexed="8"/>
        <rFont val="Arial"/>
        <family val="2"/>
      </rPr>
      <t>30 step 1</t>
    </r>
  </si>
  <si>
    <t>Intervallo di tempo a partire dalla emissione dell’allarme apertura IMS Trasformatore superato il quale senza che l’allarme stesso sia rientrato l’apparato effettua una chiamata spontanea.</t>
  </si>
  <si>
    <t>Blank</t>
  </si>
  <si>
    <r>
      <t>1</t>
    </r>
    <r>
      <rPr>
        <sz val="8"/>
        <color indexed="8"/>
        <rFont val="Symbol"/>
        <family val="1"/>
        <charset val="2"/>
      </rPr>
      <t>¸</t>
    </r>
    <r>
      <rPr>
        <sz val="8"/>
        <color indexed="8"/>
        <rFont val="Arial"/>
        <family val="2"/>
      </rPr>
      <t>65534 step 1</t>
    </r>
  </si>
  <si>
    <t>Indirizzo della Unità Periferica utililizzato per la comunicazione con il centro mediante il protocollo IEC870-5-101 o IEC870-5-104 (Station Address)</t>
  </si>
  <si>
    <t>Primo numero di telefono che l’apparato UP deve comporre per chiamare il Minisistema Centrale</t>
  </si>
  <si>
    <t>Secondo numero di telefono che l’apparato UP deve comporre per chiamare il Minisistema Centrale</t>
  </si>
  <si>
    <t>Terzo numero di telefono che l’apparato UP deve comporre per chiamare il Minisistema Centrale</t>
  </si>
  <si>
    <t>1¸2</t>
  </si>
  <si>
    <t>Politica di utilizzo dei numero telefonici: 1 - a rotazione secondo ordine predefinito, 2 - Primo numero (si veda documento di Gestione della comunicazione STM-UP)</t>
  </si>
  <si>
    <t>GSM-DCS1800</t>
  </si>
  <si>
    <t>Consente di abilitare il controllo di flusso hardware</t>
  </si>
  <si>
    <r>
      <t>50</t>
    </r>
    <r>
      <rPr>
        <sz val="8"/>
        <color indexed="8"/>
        <rFont val="Symbol"/>
        <family val="1"/>
        <charset val="2"/>
      </rPr>
      <t>¸</t>
    </r>
    <r>
      <rPr>
        <sz val="8"/>
        <color indexed="8"/>
        <rFont val="Arial"/>
        <family val="2"/>
      </rPr>
      <t>500 step 50</t>
    </r>
  </si>
  <si>
    <t>Imposta la massima attesa, espressa  in ms, per la attivazione del segnale CTS.</t>
  </si>
  <si>
    <t>Imposta il ritardo, espresso in ms, per la disattivazione del segnale RTS alla fine della scrittura sulla porta seriale.</t>
  </si>
  <si>
    <t>ATZ</t>
  </si>
  <si>
    <t>DTR</t>
  </si>
  <si>
    <t>Consente di configurare la gestione o meno dell’Organo numero 1 e quindi il suo utilizzo come IMS, ICS, Recloser, Interruttore BT, oppure come Interruttore IBT-AI</t>
  </si>
  <si>
    <t>…</t>
  </si>
  <si>
    <t>IMS</t>
  </si>
  <si>
    <r>
      <t>200</t>
    </r>
    <r>
      <rPr>
        <sz val="8"/>
        <color indexed="8"/>
        <rFont val="Symbol"/>
        <family val="1"/>
        <charset val="2"/>
      </rPr>
      <t>¸</t>
    </r>
    <r>
      <rPr>
        <sz val="8"/>
        <color indexed="8"/>
        <rFont val="Arial"/>
        <family val="2"/>
      </rPr>
      <t>2000 step 100</t>
    </r>
  </si>
  <si>
    <t>Consente di configurare la durata del Telecomando di Apertura oppure di Chiusura dell’IMS.</t>
  </si>
  <si>
    <r>
      <t>10</t>
    </r>
    <r>
      <rPr>
        <sz val="8"/>
        <color indexed="8"/>
        <rFont val="Symbol"/>
        <family val="1"/>
        <charset val="2"/>
      </rPr>
      <t>¸</t>
    </r>
    <r>
      <rPr>
        <sz val="8"/>
        <color indexed="8"/>
        <rFont val="Arial"/>
        <family val="2"/>
      </rPr>
      <t>5000 step 10</t>
    </r>
  </si>
  <si>
    <t>Consente di configurare la durata del Filtro Antirimbalzi applicato ad ognuno dei due ingressi digitali che riportano lo stato dell’IMS.</t>
  </si>
  <si>
    <r>
      <t>12</t>
    </r>
    <r>
      <rPr>
        <sz val="8"/>
        <color indexed="8"/>
        <rFont val="Symbol"/>
        <family val="1"/>
        <charset val="2"/>
      </rPr>
      <t>¸</t>
    </r>
    <r>
      <rPr>
        <sz val="8"/>
        <color indexed="8"/>
        <rFont val="Arial"/>
        <family val="2"/>
      </rPr>
      <t>30 step 1</t>
    </r>
  </si>
  <si>
    <t>Consente di configurare la durata del Filtro da applicare allorchè si verifica la variazione dei segnali di ingresso che riportano lo stato dell’IMS per evitare la trasmissione al centro di stati di incongruenza transitori.</t>
  </si>
  <si>
    <t>Consente di assegnare un nome in chiaro all’IMS per una sua più chiara identificazione. Il contenuto del campo non viene trasferito nella memoria non volatile dell’apparato ma rimane memorizzato nel data base sorgente a scopo documentativo.</t>
  </si>
  <si>
    <t>Indica la presenza/assenza dell’RG (Omopolare, Massima corrente, RVL)</t>
  </si>
  <si>
    <t>Definisce la direzione dell’RG</t>
  </si>
  <si>
    <t>Consente di configurare lo stato di riposo del contatto che riporta l’intervento del Rivelatore di corrente di Guasto omopolare.</t>
  </si>
  <si>
    <t>Consente di configurare la durata del Filtro Antirimbalzi applicato all’ingresso.</t>
  </si>
  <si>
    <t>Consente di configurare se la generazione di un evento deve provocare oppure no una chiamata spontanea al centro. Tale informazione risulta applicabile solo se la rete di comunicazione con il centro è commutata, diversamente l’evento viene trattato semplicemente come dato di Classe 1.</t>
  </si>
  <si>
    <t>Consente di configurare lo stato di riposo del contatto che riporta l’intervento del Rivelatore di Guasto per massima corrente</t>
  </si>
  <si>
    <t>Consente di configurare lo stato di riposo del contatto che riporta la presenza della tensione di linea</t>
  </si>
  <si>
    <t xml:space="preserve">Consente di configurare se le variazioni di stato del rivelatore provocano un evento. </t>
  </si>
  <si>
    <t>Di default il comportamento è 1, cioè è inviato un evento per ogni passaggio di stato.</t>
  </si>
  <si>
    <r>
      <t>100</t>
    </r>
    <r>
      <rPr>
        <sz val="8"/>
        <color indexed="8"/>
        <rFont val="Symbol"/>
        <family val="1"/>
        <charset val="2"/>
      </rPr>
      <t>¸</t>
    </r>
    <r>
      <rPr>
        <sz val="8"/>
        <color indexed="8"/>
        <rFont val="Arial"/>
        <family val="2"/>
      </rPr>
      <t>2000 step 100</t>
    </r>
  </si>
  <si>
    <t>Consente di configurare la durata del Telecomando di Apertura oppure di Chiusura del ICS.</t>
  </si>
  <si>
    <r>
      <t xml:space="preserve">10¸5000 </t>
    </r>
    <r>
      <rPr>
        <sz val="8"/>
        <color indexed="8"/>
        <rFont val="Arial"/>
        <family val="2"/>
      </rPr>
      <t>step 10</t>
    </r>
  </si>
  <si>
    <r>
      <t xml:space="preserve">12¸30 </t>
    </r>
    <r>
      <rPr>
        <sz val="8"/>
        <color indexed="8"/>
        <rFont val="Arial"/>
        <family val="2"/>
      </rPr>
      <t>step 1</t>
    </r>
  </si>
  <si>
    <t>Consente di configurare la durata del Filtro da applicare allorchè si verifica la variazione dei segnali di ingresso che riportano lo stato del ICS per evitare la trasmissione al centro di stati di incongruenza transitori.</t>
  </si>
  <si>
    <t>Consente di assegnare un nome in chiaro al ICS per una sua più chiara identificazione. Il contenuto del campo non viene trasferito nella memoria non volatile dell’apparato ma rimane memorizzato nel data base sorgente a scopo documentativo.</t>
  </si>
  <si>
    <t>Stato normale direzione automatismo</t>
  </si>
  <si>
    <t>Consente di configurare se la variazione dallo stato di riposo allo stato attivo e viceversa del rivelatore provoca un evento.</t>
  </si>
  <si>
    <t xml:space="preserve">Consente di configurare se la variazione dallo stato di riposo allo stato attivo e viceversa del rivelatore provoca un evento. </t>
  </si>
  <si>
    <t>Consente di configurare se la generazione di un evento deve provocare oppure no una chiamata spontanea al centro. Tale informazione risulta applicabile solo se la rete di comunicazione con il centro è commutata. diversamente l’evento viene trattato semplicemente come dato di Classe 1.</t>
  </si>
  <si>
    <t>1..16</t>
  </si>
  <si>
    <t>Il campo indica il valore del TS disponibile da utilizzare per AnIn. Non deve essere un telesegnale già utilizzato da un RVL.</t>
  </si>
  <si>
    <t>Consente di configurare se le variazioni di stato del rivelatore provocano un evento.</t>
  </si>
  <si>
    <t>Consente di configurare la durata del Telecomando di Apertura oppure di Chiusura del Recloser.</t>
  </si>
  <si>
    <t>Consente di configurare la durata del Filtro Antirimbalzi applicato ad ognuno dei due ingressi digitali che riportano lo stato del Recloser.</t>
  </si>
  <si>
    <t>Consente di configurare la durata del Filtro da applicare allorchè si verifica la variazione dei segnali di ingresso che riportano lo stato del Recloser per evitare la trasmissione al centro di stati di incongruenza transitori.</t>
  </si>
  <si>
    <t>Consente di assegnare un nome in chiaro al Recloser per una sua più chiara identificazione. Il contenuto del campo non viene trasferito nella memoria non volatile dell’apparato ma rimane memorizzato nel data base sorgente a scopo documentativo.</t>
  </si>
  <si>
    <t>Indica la presenza/assenza dei segnali 51 e 67 per n dispari e PE/PI e AnPa per n+1</t>
  </si>
  <si>
    <t>Consente di configurare lo stato di riposo del Segnale 51S</t>
  </si>
  <si>
    <t>Consente di configurare se la variazione dallo stato di riposo allo stato attivo del Segnale 51S provoca un evento.</t>
  </si>
  <si>
    <t>Consente di configurare lo stato di riposo del Segnale 67S</t>
  </si>
  <si>
    <t>Consente di configurare se la variazione dallo stato di riposo allo stato attivo del Segnale 67S provoca un evento.</t>
  </si>
  <si>
    <t>n</t>
  </si>
  <si>
    <t>Il campo indica il valore del telesegnale non disponibile. Di default è uguale a n, ossia il telesegnale corrispondente al CRCn gestito. È tuttavia possibile configurarlo con un valore differente, qui definito.</t>
  </si>
  <si>
    <t>Il campo indica il valore del TS Disponibile da utilizzare per AnIn. Non deve essere un telesegnale già utilizzato da un CRC.</t>
  </si>
  <si>
    <t>Il campo indica il valore del telesegnale non disponibile. Di default è uguale a n, ossia il telesegnale RG corrispondente al PE/PIn gestito. È tuttavia possibile configurarlo con un valore differente, qui definito.</t>
  </si>
  <si>
    <t xml:space="preserve">Consente di configurare lo stato di riposo della protezione </t>
  </si>
  <si>
    <t>Consente di configurare se le variazioni di stato del rivelatore provocano un evento.s</t>
  </si>
  <si>
    <t>Il campo indica il valore del telesegnale non disponibile. Di default è uguale a n, ossia il telesegnale RG corrispondente  a AnPan gestito. È tuttavia possibile configurarlo con un valore differente, qui definito.</t>
  </si>
  <si>
    <t xml:space="preserve">Consente di configurare lo stato di riposo del segnale AnPa </t>
  </si>
  <si>
    <t>Il campo indica il valore del telesegnale non disponibile. Di default è uguale a n, ossia il telesegnale RG corrispondente a RVL gestito. È tuttavia possibile configurarlo con un valore differente, qui definito.</t>
  </si>
  <si>
    <t>Consente di configurare la durata del Telecomando di Apertura oppure di Chiusura dell’OdM.</t>
  </si>
  <si>
    <t>Consente di configurare la durata del Filtro Antirimbalzi applicato ad ognuno dei due ingressi digitali che riportano lo stato dell’OdM.</t>
  </si>
  <si>
    <t>Consente di configurare la durata del Filtro da applicare allorchè si verifica la variazione dei segnali di ingresso che riportano lo stato dell’OdM per evitare la trasmissione al centro di stati di incongruenza transitori.</t>
  </si>
  <si>
    <t>Consente di assegnare un nome in chiaro all’OdM per una sua più chiara identificazione. Il contenuto del campo non viene trasferito nella memoria non volatile dell’apparato ma rimane memorizzato nel data base sorgente a scopo documentativo.</t>
  </si>
  <si>
    <t>Consente di configurare la presenza di questo segnale.</t>
  </si>
  <si>
    <t>Il campo indica il tipo di segnale associato a questo ingresso fisico.</t>
  </si>
  <si>
    <t>Consente di configurare lo stato di riposo del contatto dell’ingresso</t>
  </si>
  <si>
    <t>RVL</t>
  </si>
  <si>
    <t>Consente di configurare lo stato di riposo del contatto</t>
  </si>
  <si>
    <t>Consente di configurare se la variazione dallo stato di riposo allo stato attivo, e/o viceversa, provoca un evento.</t>
  </si>
  <si>
    <t>Campo significativo solo se viene inserito “Si” sul precedente campo “Generazione evento”.</t>
  </si>
  <si>
    <t>Consente di configurare se la generazione di un evento deve provocare oppure no una chiamata spontanea al centro. Tale informazione risulta applicabile solo se la rete di comunicazione con il centro è commutata</t>
  </si>
  <si>
    <r>
      <t>1</t>
    </r>
    <r>
      <rPr>
        <sz val="8"/>
        <color indexed="8"/>
        <rFont val="Symbol"/>
        <family val="1"/>
        <charset val="2"/>
      </rPr>
      <t>¸</t>
    </r>
    <r>
      <rPr>
        <sz val="8"/>
        <color indexed="8"/>
        <rFont val="Arial"/>
        <family val="2"/>
      </rPr>
      <t>500 step 1</t>
    </r>
  </si>
  <si>
    <t>Consente di assegnare un nome in chiaro al Telesegnale Disponibile per una sua più chiara identificazione. Il contenuto del campo non viene trasferito nella memoria non volatile dell’apparato ma rimane memorizzato nel data base sorgente a scopo documentativo.</t>
  </si>
  <si>
    <t>Consente di configurare la gestione o meno della TM Disponibile 1.</t>
  </si>
  <si>
    <t>Consente di configurare la gestione o meno della TM Disponibile 2.</t>
  </si>
  <si>
    <t>Campo abilitato solo se UE16</t>
  </si>
  <si>
    <t>Consente di configurare la gestione o meno della TM Disponibile 13.</t>
  </si>
  <si>
    <t>Consente di configurare la gestione o meno della TM Disponibile ….</t>
  </si>
  <si>
    <t>Consente di configurare la gestione o meno della TM Disponibile 16.</t>
  </si>
  <si>
    <t>Consente di configurare la gestione o meno della TM T-Cab (utilizzata per la temperatura interna CS).</t>
  </si>
  <si>
    <t>Consente di assegnare un nome in chiaro alla Telemisura Disponibile per una sua più chiara identificazione. Il contenuto del campo non viene trasferito nella memoria non volatile dell’apparato ma rimane memorizzato nel data base sorgente a scopo documentativo.</t>
  </si>
  <si>
    <t>Consente di configurare una soglia “alta” per la misura, superata la quale è possibille generare un evento e una eventuale chiamata spontanea</t>
  </si>
  <si>
    <t>Consente di configurare se il superamento della Soglia Alta, in entrambe le direzioni, provoca un evento.</t>
  </si>
  <si>
    <t>Consente di configurare una soglia “bassa” per la misura, superata la quale è possibille generare un evento e una eventuale chiamata spontanea</t>
  </si>
  <si>
    <t>Consente di configurare se il superamento della Soglia Bassa, in entrambe le direzioni, provoca un evento.</t>
  </si>
  <si>
    <r>
      <t>1</t>
    </r>
    <r>
      <rPr>
        <sz val="8"/>
        <color indexed="8"/>
        <rFont val="Symbol"/>
        <family val="1"/>
        <charset val="2"/>
      </rPr>
      <t>¸</t>
    </r>
    <r>
      <rPr>
        <sz val="8"/>
        <color indexed="8"/>
        <rFont val="Arial"/>
        <family val="2"/>
      </rPr>
      <t>20 step 1</t>
    </r>
  </si>
  <si>
    <t>Consente di configurare l’isteresi da applicare al rientro dal superamento di una soglia.</t>
  </si>
  <si>
    <t>Consente di abilitare oppure no la memorizzazione, con periodo 10’, dei valori medi della misura</t>
  </si>
  <si>
    <t>Consente di configurare la gestione o meno della Uscita Digitale 1. Se l’organo 1 è usato come Recloser l’utilizzo della uscita viene imposto automaticamente dal programma.</t>
  </si>
  <si>
    <t>Consente di configurare la gestione o meno della Uscita Digitale 2. Se l’organo 2 è usato come Recloser l’utilizzo della uscita viene imposto automaticamente dal programma.</t>
  </si>
  <si>
    <t>Consente di configurare la gestione o meno della Uscita Digitale 8. Se l’organo 8 è usato come Recloser l’utilizzo della uscita viene imposto automaticamente dal programma.</t>
  </si>
  <si>
    <t>Consente di configurare la gestione o meno della Uscita Digitale 9. Se l’organo 9 è usato come Recloser l’utilizzo della uscita viene imposto automaticamente dal programma.</t>
  </si>
  <si>
    <t>Consente di configurare la gestione o meno della Uscita Digitale 16. Se l’organo 16 è usato come Recloser l’utilizzo della uscita viene imposto automaticamente dal programma.</t>
  </si>
  <si>
    <r>
      <t>100</t>
    </r>
    <r>
      <rPr>
        <sz val="8"/>
        <color indexed="8"/>
        <rFont val="Symbol"/>
        <family val="1"/>
        <charset val="2"/>
      </rPr>
      <t>¸</t>
    </r>
    <r>
      <rPr>
        <sz val="8"/>
        <color indexed="8"/>
        <rFont val="Arial"/>
        <family val="2"/>
      </rPr>
      <t>3000 step 100</t>
    </r>
  </si>
  <si>
    <t>Consente di configurare la durata dell’impulso da fornire in uscita.</t>
  </si>
  <si>
    <t>Password utilizzata per accedere al programma. Si noti che la password è “Case Sensitive”, cioè nomi uguali possono differenziarsi per le lettere maiuscole oppure minuscole.</t>
  </si>
  <si>
    <t>Nuova password che diventerà attiva al prossimo lancio del programma</t>
  </si>
  <si>
    <t>Conferma mediante ribattitura della nuova password introdotta</t>
  </si>
  <si>
    <t>-</t>
  </si>
  <si>
    <t>DEF_SN</t>
  </si>
  <si>
    <t>DEF_SA</t>
  </si>
  <si>
    <t>CV</t>
  </si>
  <si>
    <t>tipo di direttrice cavo: abilitazione per singola dorsale</t>
  </si>
  <si>
    <t>IniAP</t>
  </si>
  <si>
    <t>DEF_INCL</t>
  </si>
  <si>
    <t>RR</t>
  </si>
  <si>
    <t>Non significativo per IMS</t>
  </si>
  <si>
    <t>INT</t>
  </si>
  <si>
    <t>PRn</t>
  </si>
  <si>
    <t>Temporizzazioni</t>
  </si>
  <si>
    <t>t10</t>
  </si>
  <si>
    <t>1,3s</t>
  </si>
  <si>
    <t>0-1000s</t>
  </si>
  <si>
    <t>t11</t>
  </si>
  <si>
    <t>1,2s</t>
  </si>
  <si>
    <t>t13</t>
  </si>
  <si>
    <t>80s</t>
  </si>
  <si>
    <t>t51 (DCHN)</t>
  </si>
  <si>
    <t>500ms</t>
  </si>
  <si>
    <t>0-1000ms</t>
  </si>
  <si>
    <t>t55</t>
  </si>
  <si>
    <t>300ms</t>
  </si>
  <si>
    <t>t56</t>
  </si>
  <si>
    <t>12s</t>
  </si>
  <si>
    <t>0- 20000ms</t>
  </si>
  <si>
    <t>t59</t>
  </si>
  <si>
    <t>30s</t>
  </si>
  <si>
    <t>0-1800s</t>
  </si>
  <si>
    <t>t5F</t>
  </si>
  <si>
    <t>Non definito per questo organo.</t>
  </si>
  <si>
    <t>t5X</t>
  </si>
  <si>
    <t>t61 (DVN)</t>
  </si>
  <si>
    <t>35s</t>
  </si>
  <si>
    <t>t63</t>
  </si>
  <si>
    <t>t64</t>
  </si>
  <si>
    <t>0-20000ms</t>
  </si>
  <si>
    <t>t68 (T1)</t>
  </si>
  <si>
    <t>8s</t>
  </si>
  <si>
    <t>t6F</t>
  </si>
  <si>
    <t>t6H</t>
  </si>
  <si>
    <t>t6W</t>
  </si>
  <si>
    <t>t6X</t>
  </si>
  <si>
    <t>t6Y</t>
  </si>
  <si>
    <t>t76 (DTD)</t>
  </si>
  <si>
    <t>2s</t>
  </si>
  <si>
    <t>t7B</t>
  </si>
  <si>
    <t>t81</t>
  </si>
  <si>
    <t>5s</t>
  </si>
  <si>
    <t>t82</t>
  </si>
  <si>
    <t>25s</t>
  </si>
  <si>
    <t>t84</t>
  </si>
  <si>
    <t>150ms</t>
  </si>
  <si>
    <t>t91</t>
  </si>
  <si>
    <t>t93</t>
  </si>
  <si>
    <t>t94</t>
  </si>
  <si>
    <t>t95</t>
  </si>
  <si>
    <t>t96</t>
  </si>
  <si>
    <t>t9E</t>
  </si>
  <si>
    <t>t9F</t>
  </si>
  <si>
    <t>t9I</t>
  </si>
  <si>
    <t>t101</t>
  </si>
  <si>
    <t>90s</t>
  </si>
  <si>
    <t>t102</t>
  </si>
  <si>
    <t>240min</t>
  </si>
  <si>
    <t>0-1000min</t>
  </si>
  <si>
    <t>t105</t>
  </si>
  <si>
    <t>t106</t>
  </si>
  <si>
    <t>t107</t>
  </si>
  <si>
    <t>t130</t>
  </si>
  <si>
    <t>t133</t>
  </si>
  <si>
    <t>50ms</t>
  </si>
  <si>
    <t>t134</t>
  </si>
  <si>
    <t>t142</t>
  </si>
  <si>
    <t>t144</t>
  </si>
  <si>
    <t>t147</t>
  </si>
  <si>
    <t>15min</t>
  </si>
  <si>
    <t>attesa per dichiarazione IMS aperto automaticamente e assenza tensione</t>
  </si>
  <si>
    <t>200ms</t>
  </si>
  <si>
    <t>10ms</t>
  </si>
  <si>
    <t>70s</t>
  </si>
  <si>
    <t>1s</t>
  </si>
  <si>
    <t>id</t>
  </si>
  <si>
    <t>HEX</t>
  </si>
  <si>
    <t>min</t>
  </si>
  <si>
    <t>i_T10</t>
  </si>
  <si>
    <t>i_T11</t>
  </si>
  <si>
    <t>i_T13</t>
  </si>
  <si>
    <t>i_T55</t>
  </si>
  <si>
    <t>i_T56</t>
  </si>
  <si>
    <t>i_T63</t>
  </si>
  <si>
    <t>i_T64</t>
  </si>
  <si>
    <t>i_T101</t>
  </si>
  <si>
    <t>i_T102</t>
  </si>
  <si>
    <t>i_T142</t>
  </si>
  <si>
    <t>i_DEF_INCL</t>
  </si>
  <si>
    <t>i_ISV_DEF</t>
  </si>
  <si>
    <t>i_priority</t>
  </si>
  <si>
    <t>i_RECALL_TIME</t>
  </si>
  <si>
    <t>i_MAX_RECALL</t>
  </si>
  <si>
    <t>i_SYNC_VALID_TIME</t>
  </si>
  <si>
    <t>i_SEL_TO_EXEC_TIME</t>
  </si>
  <si>
    <t>i_EV_BUFFER_THRESHOLD</t>
  </si>
  <si>
    <t>i_TREND_THRESHOLD_1</t>
  </si>
  <si>
    <t>i_TREND_THRESHOLD_2</t>
  </si>
  <si>
    <t>i_SPONT_DIAG_TRANSMISSION</t>
  </si>
  <si>
    <t>i_PLANT_ALARMS_TIME</t>
  </si>
  <si>
    <t>i_DOOR_ALARM_TIME</t>
  </si>
  <si>
    <t>i_OPEN_IMS_TRANSF_TIME</t>
  </si>
  <si>
    <t>i_CENTR_STAT_PHONE_NUM</t>
  </si>
  <si>
    <t>i_STATION_IEC_ADDRESS</t>
  </si>
  <si>
    <t>i_TSD_SPONT</t>
  </si>
  <si>
    <t>i_SPONT_DELAY_TIME</t>
  </si>
  <si>
    <t>i_LOW_THRESHOLD</t>
  </si>
  <si>
    <t>i_HIGH_THRESHOLD</t>
  </si>
  <si>
    <t>i_LOW_THRESHOLD_EVENT</t>
  </si>
  <si>
    <t>i_HIGH_THRESHOLD_EVENT</t>
  </si>
  <si>
    <t>i_LOW_THRESHOLD_SPONT</t>
  </si>
  <si>
    <t>i_HIGH_THRESHOLD_SPONT</t>
  </si>
  <si>
    <t>i_HYSTERESIS</t>
  </si>
  <si>
    <t>i_ACTIVATE_TREND</t>
  </si>
  <si>
    <t>i_DAYLIGHT_DESC</t>
  </si>
  <si>
    <t>i_DEF_TIPO_UE</t>
  </si>
  <si>
    <t>i_DEF_TIPO_UE_HW</t>
  </si>
  <si>
    <t>i_RANGE</t>
  </si>
  <si>
    <t>i_INVERS_SEGNO</t>
  </si>
  <si>
    <t>i_OFFSET_MIS</t>
  </si>
  <si>
    <t>i_CENTR_STAT_PHONE_I_NUM</t>
  </si>
  <si>
    <t>i_CENTR_STAT_PHONE_II_NUM</t>
  </si>
  <si>
    <t>i_CENTR_STAT_PHONE_POLICY</t>
  </si>
  <si>
    <t>i_RTU_TIPO_DCE</t>
  </si>
  <si>
    <t>i_RTU_BAUDRATE</t>
  </si>
  <si>
    <t>i_RTU_PARITY</t>
  </si>
  <si>
    <t>i_RTU_HW_CTRL</t>
  </si>
  <si>
    <t>i_RTU_ALZO_P</t>
  </si>
  <si>
    <t>i_RTU_ABB_P</t>
  </si>
  <si>
    <t>i_RTU_INIT_STR</t>
  </si>
  <si>
    <t>i_RTU_HANGUP_STR</t>
  </si>
  <si>
    <t>i_TSD_TYPE</t>
  </si>
  <si>
    <t>i_TSD_STATO_RIPOSO</t>
  </si>
  <si>
    <t>i_TSD_AR_TIME</t>
  </si>
  <si>
    <t>i_TSD_GEN_EVE</t>
  </si>
  <si>
    <t>i_TSD_SPONT_EVE</t>
  </si>
  <si>
    <t>i_DO_TIPO_USCITA</t>
  </si>
  <si>
    <t>i_DO_IMP_TIME</t>
  </si>
  <si>
    <t>i_DEF_SN</t>
  </si>
  <si>
    <t>i_DEF_SA</t>
  </si>
  <si>
    <t>i_CV</t>
  </si>
  <si>
    <t>i_INIT_AP</t>
  </si>
  <si>
    <t>i_RR</t>
  </si>
  <si>
    <t>i_INT</t>
  </si>
  <si>
    <t>i_T61</t>
  </si>
  <si>
    <t>i_T68</t>
  </si>
  <si>
    <t>i_T93</t>
  </si>
  <si>
    <t>i_T95</t>
  </si>
  <si>
    <t>i_T96</t>
  </si>
  <si>
    <t>i_T9I</t>
  </si>
  <si>
    <t>i_T107</t>
  </si>
  <si>
    <t>i_T51</t>
  </si>
  <si>
    <t>i_T59</t>
  </si>
  <si>
    <t>i_T5F</t>
  </si>
  <si>
    <t>i_T5X</t>
  </si>
  <si>
    <t>i_T6F</t>
  </si>
  <si>
    <t>i_T6H</t>
  </si>
  <si>
    <t>i_T6W</t>
  </si>
  <si>
    <t>i_T6X</t>
  </si>
  <si>
    <t>i_T6Y</t>
  </si>
  <si>
    <t>i_T76</t>
  </si>
  <si>
    <t>i_T7B</t>
  </si>
  <si>
    <t>i_T81</t>
  </si>
  <si>
    <t>i_T82</t>
  </si>
  <si>
    <t>i_T84</t>
  </si>
  <si>
    <t>i_T91</t>
  </si>
  <si>
    <t>i_T94</t>
  </si>
  <si>
    <t>i_T9E</t>
  </si>
  <si>
    <t>i_T9F</t>
  </si>
  <si>
    <t>i_T105</t>
  </si>
  <si>
    <t>i_T106</t>
  </si>
  <si>
    <t>i_T130</t>
  </si>
  <si>
    <t>i_T133</t>
  </si>
  <si>
    <t>i_T134</t>
  </si>
  <si>
    <t>i_T144</t>
  </si>
  <si>
    <t>i_T147</t>
  </si>
  <si>
    <t>i_IMS_TIME_TC</t>
  </si>
  <si>
    <t>i_IMS_FILTRO_AR</t>
  </si>
  <si>
    <t>i_IMS_INC_STATI</t>
  </si>
  <si>
    <t>i_IMS_PRES_RG</t>
  </si>
  <si>
    <t>i_IMS_ISV_DEF</t>
  </si>
  <si>
    <t>i_IMS_RGO_STATO_RIP</t>
  </si>
  <si>
    <t>i_IMS_RGO_FILTRO_AR</t>
  </si>
  <si>
    <t>i_IMS_RGO_GEN_EVE</t>
  </si>
  <si>
    <t>i_IMS_RGO_TIPO_GEN</t>
  </si>
  <si>
    <t>i_IMS_RGO_EVE_SPONT</t>
  </si>
  <si>
    <t>i_IMS_RGI_STATO_RIP</t>
  </si>
  <si>
    <t>i_IMS_RGI_FILTRO_AR</t>
  </si>
  <si>
    <t>i_IMS_RGI_GEN_EVE</t>
  </si>
  <si>
    <t>i_IMS_RGI_TIPO_GEN</t>
  </si>
  <si>
    <t>i_IMS_RGI_EVE_SPONT</t>
  </si>
  <si>
    <t>i_IMS_RVL_PRES</t>
  </si>
  <si>
    <t>i_IMS_RVL_STATO_RIP</t>
  </si>
  <si>
    <t>i_IMS_RVL_FILTRO_AR</t>
  </si>
  <si>
    <t>i_IMS_RVL_GEN_EVE</t>
  </si>
  <si>
    <t>i_IMS_RVL_TIPO_GEN</t>
  </si>
  <si>
    <t>i_IMS_RVL_EVE_SPONT</t>
  </si>
  <si>
    <t>i_BT_TIME_TC</t>
  </si>
  <si>
    <t>i_BT_FILTRO_AR</t>
  </si>
  <si>
    <t>i_BT_INC_STATI</t>
  </si>
  <si>
    <t>i_BT_SGN_PRES</t>
  </si>
  <si>
    <t>i_BT_SGN_TS_DISP</t>
  </si>
  <si>
    <t>i_BT_SGN_STATO_RIP</t>
  </si>
  <si>
    <t>i_BT_SGN_FILTRO_AR</t>
  </si>
  <si>
    <t>i_BT_SGN_GEN_EVE</t>
  </si>
  <si>
    <t>i_BT_SGN_TIPO_GEN</t>
  </si>
  <si>
    <t>i_BT_SGN_EVE_SPONT</t>
  </si>
  <si>
    <t>i_ICS_TIME_TC</t>
  </si>
  <si>
    <t>i_ICS_FILTRO_AR</t>
  </si>
  <si>
    <t>i_ICS_INC_STATI</t>
  </si>
  <si>
    <t>i_ICS_PRES_RG</t>
  </si>
  <si>
    <t>i_ICS_ISV_DEF</t>
  </si>
  <si>
    <t>i_ICS_RGO_STATO_RIP</t>
  </si>
  <si>
    <t>i_ICS_RGO_FILTRO_AR</t>
  </si>
  <si>
    <t>i_ICS_RGO_GEN_EVE</t>
  </si>
  <si>
    <t>i_ICS_RGO_TIPO_GEN</t>
  </si>
  <si>
    <t>i_ICS_RGO_EVE_SPONT</t>
  </si>
  <si>
    <t>i_ICS_RGI_STATO_RIP</t>
  </si>
  <si>
    <t>i_ICS_RGI_FILTRO_AR</t>
  </si>
  <si>
    <t>i_ICS_RGI_GEN_EVE</t>
  </si>
  <si>
    <t>i_ICS_RGI_TIPO_GEN</t>
  </si>
  <si>
    <t>i_ICS_RGI_EVE_SPONT</t>
  </si>
  <si>
    <t>i_ICS_PRES_RVL</t>
  </si>
  <si>
    <t>i_ICS_RVL_STATO_RIP</t>
  </si>
  <si>
    <t>i_ICS_RVL_FILTRO_AR</t>
  </si>
  <si>
    <t>i_ICS_RVL_GEN_EVE</t>
  </si>
  <si>
    <t>i_ICS_RVL_TIPO_GEN</t>
  </si>
  <si>
    <t>i_ICS_RVL_EVE_SPONT</t>
  </si>
  <si>
    <t>i_ICS_ANIN_PRES</t>
  </si>
  <si>
    <t>i_ICS_ANIN_TS_DISP</t>
  </si>
  <si>
    <t>i_ICS_ANIN_STATO_RIP</t>
  </si>
  <si>
    <t>i_ICS_ANIN_FILTRO_AR</t>
  </si>
  <si>
    <t>i_ICS_ANIN_GEN_EVE</t>
  </si>
  <si>
    <t>i_ICS_ANIN_TIPO_GEN</t>
  </si>
  <si>
    <t>i_ICS_ANIN_EVE_SPONT</t>
  </si>
  <si>
    <t>i_RECL_TIME_TC</t>
  </si>
  <si>
    <t>i_RECL_FILTRO_AR</t>
  </si>
  <si>
    <t>i_RECL_INC_STATI</t>
  </si>
  <si>
    <t>i_PRES_SG_RECL</t>
  </si>
  <si>
    <t>i_RERI_TIME_TC</t>
  </si>
  <si>
    <t>i_RERI_FILTRO_AR</t>
  </si>
  <si>
    <t>i_RERI_INC_STATI</t>
  </si>
  <si>
    <t>i_RECL_51S_STATO_RIP</t>
  </si>
  <si>
    <t>i_RECL_51S_FILTRO_AR</t>
  </si>
  <si>
    <t>i_RECL_51S_GEN_EVE</t>
  </si>
  <si>
    <t>i_RECL_51S_TIPO_GEN</t>
  </si>
  <si>
    <t>i_RECL_51S_EVE_SPONT</t>
  </si>
  <si>
    <t>i_RECL_67S_STATO_RIP</t>
  </si>
  <si>
    <t>i_RECL_67S_FILTRO_AR</t>
  </si>
  <si>
    <t>i_RECL_67S_GEN_EVE</t>
  </si>
  <si>
    <t>i_RECL_67S_TIPO_GEN</t>
  </si>
  <si>
    <t>i_RECL_67S_EVE_SPONT</t>
  </si>
  <si>
    <t>i_RECL_CRC_PRES</t>
  </si>
  <si>
    <t>i_RECL_CRC_TS_DISP</t>
  </si>
  <si>
    <t>i_RECL_CRC_STATO_RIP</t>
  </si>
  <si>
    <t>i_RECL_CRC_FILTRO_AR</t>
  </si>
  <si>
    <t>i_RECL_CRC_GEN_EVE</t>
  </si>
  <si>
    <t>i_RECL_CRC_TIPO_GEN</t>
  </si>
  <si>
    <t>i_RECL_CRC_EVE_SPONT</t>
  </si>
  <si>
    <t>i_RECL_ANIN_PRES</t>
  </si>
  <si>
    <t>i_RECL_ANIN_TS_DISP</t>
  </si>
  <si>
    <t>i_RECL_ANIN_STATO_RIP</t>
  </si>
  <si>
    <t>i_RECL_ANIN_FILTRO_AR</t>
  </si>
  <si>
    <t>i_RECL_ANIN_GEN_EVE</t>
  </si>
  <si>
    <t>i_RECL_ANIN_TIPO_GEN</t>
  </si>
  <si>
    <t>i_RECL_ANIN_EVE_SPONT</t>
  </si>
  <si>
    <t>i_RECL_PEPI_PRES</t>
  </si>
  <si>
    <t>i_RECL_PEPI_TS_DISP</t>
  </si>
  <si>
    <t>i_RECL_PEPI_STATO_RIP</t>
  </si>
  <si>
    <t>i_RECL_PEPI_FILTRO_AR</t>
  </si>
  <si>
    <t>i_RECL_PEPI_GEN_EVE</t>
  </si>
  <si>
    <t>i_RECL_PEPI_TIPO_GEN</t>
  </si>
  <si>
    <t>i_RECL_PEPI_EVE_SPONT</t>
  </si>
  <si>
    <t>i_RECL_ANPA_PRES</t>
  </si>
  <si>
    <t>i_RECL_ANPA_TS_DISP</t>
  </si>
  <si>
    <t>i_RECL_ANPA_STATO_RIP</t>
  </si>
  <si>
    <t>i_RECL_ANPA_FILTRO_AR</t>
  </si>
  <si>
    <t>i_RECL_ANPA_GEN_EVE</t>
  </si>
  <si>
    <t>i_RECL_ANPA_TIPO_GEN</t>
  </si>
  <si>
    <t>i_RECL_ANPA_EVE_SPONT</t>
  </si>
  <si>
    <t>i_RECL_RVL_PRES</t>
  </si>
  <si>
    <t>i_RECL_RVL_TS_DISP</t>
  </si>
  <si>
    <t>i_RECL_RVL_STATO_RIP</t>
  </si>
  <si>
    <t>i_RECL_RVL_FILTRO_AR</t>
  </si>
  <si>
    <t>i_RECL_RVL_GEN_EVE</t>
  </si>
  <si>
    <t>i_RECL_RVL_TIPO_GEN</t>
  </si>
  <si>
    <t>i_RECL_RVL_EVE_SPONT</t>
  </si>
  <si>
    <t>i_RECL_ISV_PRES</t>
  </si>
  <si>
    <t>i_RECL_ISV_TS_DISP</t>
  </si>
  <si>
    <t>i_RECL_ISV_STATO_RIP</t>
  </si>
  <si>
    <t>i_RECL_ISV_FILTRO_AR</t>
  </si>
  <si>
    <t>i_RECL_ISV_GEN_EVE</t>
  </si>
  <si>
    <t>i_RECL_ISV_TIPO_GEN</t>
  </si>
  <si>
    <t>i_RECL_ISV_EVE_SPONT</t>
  </si>
  <si>
    <t>i_DEF_ODM</t>
  </si>
  <si>
    <t>i_DEF_ODM_AUTO</t>
  </si>
  <si>
    <t>i_TM_CONFIGURE</t>
  </si>
  <si>
    <t>i_TS_CONFIGURE</t>
  </si>
  <si>
    <t>i_DO_CONFIGURE</t>
  </si>
  <si>
    <t>i_tR_BT</t>
  </si>
  <si>
    <t>i_tN_BT</t>
  </si>
  <si>
    <t>i_BT_PRES_RVL_BT</t>
  </si>
  <si>
    <t>i_BT_RVL_BT_TS_DISP</t>
  </si>
  <si>
    <t>i_BT_RVL_BT_STATO_RIP</t>
  </si>
  <si>
    <t>i_BT_RVL_BT_FILTRO_AR</t>
  </si>
  <si>
    <t>i_BT_RVL_BT_GEN_EVE</t>
  </si>
  <si>
    <t>i_BT_RVL_BT_TIPO_GEN</t>
  </si>
  <si>
    <t>i_BT_RVL_BT_EVE_SPONT</t>
  </si>
  <si>
    <t>i_BT_TIPO_ODM</t>
  </si>
  <si>
    <t>i_BT_TIPO_AUTO</t>
  </si>
  <si>
    <t>ODM</t>
  </si>
  <si>
    <t>UP2000</t>
  </si>
  <si>
    <t>UP2008</t>
  </si>
  <si>
    <t>UP 2000 (IMS)</t>
  </si>
  <si>
    <t>ICS</t>
  </si>
  <si>
    <t>REC</t>
  </si>
  <si>
    <t>Ibt non aut
o I_R</t>
  </si>
  <si>
    <t>Ibt
Anti-Isola</t>
  </si>
  <si>
    <t>RANGE</t>
  </si>
  <si>
    <t>PASSO</t>
  </si>
  <si>
    <t>UM</t>
  </si>
  <si>
    <t>MONT</t>
  </si>
  <si>
    <t xml:space="preserve">DEF_SN </t>
  </si>
  <si>
    <t>FRG</t>
  </si>
  <si>
    <t>NI=x</t>
  </si>
  <si>
    <t>NI=0</t>
  </si>
  <si>
    <t>x</t>
  </si>
  <si>
    <t>stato nor del neutro in CP: 1: neutro isolato (NI)</t>
  </si>
  <si>
    <t>FNC</t>
  </si>
  <si>
    <t>NC=0</t>
  </si>
  <si>
    <t>NC=1</t>
  </si>
  <si>
    <t>stato normale dell’automazione: neutro compensato abilitata (NC)</t>
  </si>
  <si>
    <t xml:space="preserve">CV </t>
  </si>
  <si>
    <t>0;1</t>
  </si>
  <si>
    <t>consenso (in stato 1) alla inibiz. della ap. aut. a seguito chiusura positiva</t>
  </si>
  <si>
    <t>stato normale inclusione automatismo ( 1 inserito – 0 escluso)</t>
  </si>
  <si>
    <t>DEF_ODM</t>
  </si>
  <si>
    <t>0(ims)</t>
  </si>
  <si>
    <t>1(ics)</t>
  </si>
  <si>
    <t>2(rec)</t>
  </si>
  <si>
    <t>3(ibt)</t>
  </si>
  <si>
    <t xml:space="preserve">definizione tipo di organo di manovra (0 IMS, 1 ICS, 2 REC, 3 INTBT) </t>
  </si>
  <si>
    <t>abilitazione Richiusura Rapida per dispositivo ICS</t>
  </si>
  <si>
    <t>abilitazione ciclo di richiusura come interruttore di CP</t>
  </si>
  <si>
    <t xml:space="preserve">PRn </t>
  </si>
  <si>
    <t>priorità IMS corrente (per automatismi presenti in direzione uscente – ISV=0)</t>
  </si>
  <si>
    <t>Def_ISV</t>
  </si>
  <si>
    <t>PARAMETRI CONFIGURATORE LOCALE</t>
  </si>
  <si>
    <t>Pe</t>
  </si>
  <si>
    <t>dichiarazione dell'esistenza del segnale Rvl</t>
  </si>
  <si>
    <t>ISV (def)</t>
  </si>
  <si>
    <t>parametro/telecomando inversione senso di tensione (direzione aut) stato</t>
  </si>
  <si>
    <t>4 (IbtAI)</t>
  </si>
  <si>
    <t>Interruttore di Manovra Sezionatore, tipo di OdM definito con config. locale</t>
  </si>
  <si>
    <t>TEMPI</t>
  </si>
  <si>
    <t>0 - 1000</t>
  </si>
  <si>
    <t>s</t>
  </si>
  <si>
    <t>attesa per evidenziare la presenza tensione breve (1,3 s);</t>
  </si>
  <si>
    <t>filtro assenza/presenza Va e Vb (1,2 s);</t>
  </si>
  <si>
    <t>0 - 1000 (200)</t>
  </si>
  <si>
    <t>attesa per evidenziare la presenza tensione lunga (80 s, 130 s o 190 s).</t>
  </si>
  <si>
    <t>deltaChn (51)</t>
  </si>
  <si>
    <t>0 - 5000</t>
  </si>
  <si>
    <t>ms</t>
  </si>
  <si>
    <t>attesa alla chiusura IMS (dChn 0,5 s);</t>
  </si>
  <si>
    <t>MONT/ODM</t>
  </si>
  <si>
    <t>t55*</t>
  </si>
  <si>
    <t>emissione del comando (0,3 s /50 ms);</t>
  </si>
  <si>
    <t>0 - 20000</t>
  </si>
  <si>
    <t>controllo avvenuta chiusura (12 s / 200 ms);</t>
  </si>
  <si>
    <t>0 - 1800 (200)</t>
  </si>
  <si>
    <t>attesa consenso chiusura automatica dopo apertura P67 (45 /70 s)</t>
  </si>
  <si>
    <t>chiusura ICS / Ibt / IbtAI ( 10 ms );</t>
  </si>
  <si>
    <t>attesa alla chiusura IMS ( t5X =dChn 0,5 s);</t>
  </si>
  <si>
    <t>Delta Vn (61)</t>
  </si>
  <si>
    <t xml:space="preserve">attesa all’apertura automatica con V=0  IMS (dVn: 5 s o 35 s): </t>
  </si>
  <si>
    <t>t63*</t>
  </si>
  <si>
    <t>emissione del comando (300 ms /10 ms);</t>
  </si>
  <si>
    <t>controllo avvenuta apertura (12 s / 200 ms);</t>
  </si>
  <si>
    <t>t65 (3)</t>
  </si>
  <si>
    <t>Temporizzatore presente solo nelle vecchie UP</t>
  </si>
  <si>
    <t>T1 (68)</t>
  </si>
  <si>
    <t>0 -60000</t>
  </si>
  <si>
    <t>attesa apertura per funzione neutro compensato o AIBT (T1: 0 - 60 s passo 0,5 s)</t>
  </si>
  <si>
    <t>t6F*</t>
  </si>
  <si>
    <t>attesa apertura automatica (mc) ICS (50 ms);</t>
  </si>
  <si>
    <t>attesa all’apertura ni/ contratto per P67 ICS (250 ms)</t>
  </si>
  <si>
    <t>attesa apertura automatica nc breve /tempo contratto fnc ICS (700 ms);</t>
  </si>
  <si>
    <t>attesa apertura automatica tempo contratto a neutro isolato ICS (50 ms);</t>
  </si>
  <si>
    <t>attesa apertura aut dopo comm stato autom. per P67 ICS (10 ms);</t>
  </si>
  <si>
    <t>discriminazione (dTD: 2 s);</t>
  </si>
  <si>
    <t>attesa apertura per Blocco P67  (2 s);</t>
  </si>
  <si>
    <t>memoria intervento RG (5 s);</t>
  </si>
  <si>
    <t>tempo di controllo mancato ripristino RG (25 s);</t>
  </si>
  <si>
    <t>tempo di ritardo rientro  RG (150 ms);</t>
  </si>
  <si>
    <t>attesa Richiusura Lenta 1(30 s-ICS /40 s-INT);</t>
  </si>
  <si>
    <t>attesa Richiusura Lenta 2 (70 o 120 o 180 s);</t>
  </si>
  <si>
    <t>consolidamento Richiusura Lenta 2 (5 s);</t>
  </si>
  <si>
    <t>attesa Richiusura Lenta 3 (50 o 70 o 80 s);</t>
  </si>
  <si>
    <t>neutralizzazione Richiusura Lenta 2 (70 o 120 o 180 s);</t>
  </si>
  <si>
    <t>attesa per blocco P67 (2 s);</t>
  </si>
  <si>
    <t>attesa RR (300 ms);</t>
  </si>
  <si>
    <t>neutralizzazione Richiusura Rapida (70 o 120 o 180 s);</t>
  </si>
  <si>
    <t>tR_BT</t>
  </si>
  <si>
    <t>m</t>
  </si>
  <si>
    <t>attesa rich. Int. bt;</t>
  </si>
  <si>
    <t>tN_BT</t>
  </si>
  <si>
    <t>0 - 1440</t>
  </si>
  <si>
    <t>neutralizzazione Int. bt;</t>
  </si>
  <si>
    <t>t101 (70)</t>
  </si>
  <si>
    <t>attesa per ripristino automatico breve (90 s, 140 s o 200 s);</t>
  </si>
  <si>
    <t>t102 (60)</t>
  </si>
  <si>
    <t>attesa per ripristino automatico lungo (240 min).</t>
  </si>
  <si>
    <t>attesa per ripristino richiusura rapida (240 min).</t>
  </si>
  <si>
    <t>attesa per ripristino ciclo di richiusura (240 min);</t>
  </si>
  <si>
    <t>attesa per doppia assenza tensione (80 s, 130 s o 190 s);</t>
  </si>
  <si>
    <t>attesa per dichiarazione incongr segnali di aperto/chiuso dell’IMS (5 s)</t>
  </si>
  <si>
    <t>t132 (5)</t>
  </si>
  <si>
    <t>consolidamento chiusura ( 10 / 50 ms)</t>
  </si>
  <si>
    <t>consolidamento apertura (10 / 50 ms)</t>
  </si>
  <si>
    <t>t142 (5)</t>
  </si>
  <si>
    <t>attesa per dichiarazione incongruenza Vsb e Rvl a IMS chiuso (5 s)</t>
  </si>
  <si>
    <t>attesa per dich. IMS aperto automat. e presenza tens rit.    stab (5 s)</t>
  </si>
  <si>
    <t>attesa per dichiarazione IMS aperto autom. e assenza tensione (15 m)</t>
  </si>
  <si>
    <t>MONT=montante LMT</t>
  </si>
  <si>
    <t>ODM=odm di CS</t>
  </si>
  <si>
    <t>temporizzatori delle vecchie UP</t>
  </si>
  <si>
    <t>*</t>
  </si>
  <si>
    <t>temporizzatori per cui la UP DEVE poter accettare il valore 0</t>
  </si>
  <si>
    <t>tempo in minuti (passo 1)</t>
  </si>
  <si>
    <t>tempo in secondi (passo 1)</t>
  </si>
  <si>
    <t>tempo in secondi (passo 0,1)</t>
  </si>
  <si>
    <t>tempo in millisecondi (passo 10)</t>
  </si>
  <si>
    <t xml:space="preserve">max </t>
  </si>
  <si>
    <t>Il formato è il seguente: GGMMGGMM, con i primi quattro caratteri corrispondenti al giorno/mese di inizio ora legale e i secondi quattro corrispondenti al giorno/mese di fine 
ora legale. Il default è rappresentato da tutti zero, ovvero intervallo ora legale non configurato.</t>
  </si>
  <si>
    <t>Stringa di inizializzazione del DCE. Viene inviata al DCE all’atto della sua inizializzazione.
Rimane a cura dell’utente introdurre una stringa congruente con il tipo di DCE utilizzato. A titolo di esempio viene riportata una possibile stringa di inizializzazione per un modem PSTN: ATS0=2|ATS6=3|ATX4|AT&amp;C1|AT&amp;D2|AT\N3|ATL1|ATS7=15
N.B.: La stringa di inizializzazione per il DCE non deve essere inserita se quest’ultimo viene predisposto già configurato e la sua configurazione viene resa permanente (comando AT&amp;W).</t>
  </si>
  <si>
    <t>Di default il comportamento è impulsivo, inviando un evento nel passaggio di stato da riposo ad attivo.
È possibile scegliere il comportamento 1, dove è inviato un evento per ogni passaggio di stato.</t>
  </si>
  <si>
    <t>Campo significativo solo se viene inserito “Si” sul precedente campo “Generazione evento”.
Campo non presente se il TS è configurato come RVS o 59v0.</t>
  </si>
  <si>
    <t>Consente di configurare il ritardo rispetto alla variazione di stato ritenuta significativa con il quale effettuare la chiamata spontanea al centro. Tale ritardo è da intendersi anche come tempo di filtro: se entro tale intervallo il segnale ritorna al valore precedente la chiamata spontanea non viene effettuata.
N.B.: Nel caso di TS configurato come RVS o 59v0 il ritardo invio spontanee è quello definito per gli Allarmi di Impianto nella Form dei “Parametri Generali”.</t>
  </si>
  <si>
    <t>Consente di configurare la modalità con cui effettuare l’hang-up sul DCE.
In alternativa all’uso del criterio DTR, default, è possibile richiedere che lo svincolo della linea telefonica venga effettuata, a seguito della sequenza di escape “+++”, con l’invio di un comando AT (ad es. ATH0)</t>
  </si>
  <si>
    <t>Consente di configurare la presenza o meno del Rivelatore di Tensione di Linea.
La gestione di RVLn comporta la indisponibilità del corrispondente TS Disponibile.</t>
  </si>
  <si>
    <t>Consente di configurare la presenza o meno del Ciclo di Richiusura in Corso.
La gestione di CRCn comporta la indisponibilità del TS definito nel campo TS Disponibile.</t>
  </si>
  <si>
    <t>Consente di configurare la presenza o meno del telesegnale AnPa (Anomalia Pannello).
La gestione di AnPa comporta la indisponibilità del telesegnale definito sotto nel campo TS Disponibile.</t>
  </si>
  <si>
    <t>Consente di configurare la presenza o meno del Rivelatore di Tensione di Linea.
La gestione di RVLn comporta la indisponibilità del segnale definito sotto</t>
  </si>
  <si>
    <t>1-16</t>
  </si>
  <si>
    <t>Consente di configurare la presenza o meno del telesegnale per  Anomalia di Interruttore.
La gestione di AnIn comporta la indisponibilità del corrispondente TS Disponibile.</t>
  </si>
  <si>
    <t>Consente di configurare la presenza o meno del telesegnale PE/PI (Protezione Esclusa/Protezione Inclusa).
La gestione di PE/PI comporta la indisponibilità del telesegnale definito sotto nel campo TS Disponibile.</t>
  </si>
  <si>
    <t>chiusura ICS</t>
  </si>
  <si>
    <t xml:space="preserve">attesa apertura automatica nc breve /tempo contratto fnc ICS </t>
  </si>
  <si>
    <t>500s</t>
  </si>
  <si>
    <t xml:space="preserve">attesa apertura automatica tempo contratto a neutro isolato ICS </t>
  </si>
  <si>
    <t>1200ms</t>
  </si>
  <si>
    <t>10s</t>
  </si>
  <si>
    <t>12000ms</t>
  </si>
  <si>
    <t>ID</t>
  </si>
  <si>
    <t>HW UE</t>
  </si>
  <si>
    <t>NA</t>
  </si>
  <si>
    <t>Indica il tipo di hardware e non può essere modificato</t>
  </si>
  <si>
    <t>t64 (t120)</t>
  </si>
  <si>
    <t>CODE</t>
  </si>
  <si>
    <t>CC</t>
  </si>
  <si>
    <t>CL</t>
  </si>
  <si>
    <t>RTU_GENERAL=100</t>
  </si>
  <si>
    <t>RTU_COMMUNICATION=102</t>
  </si>
  <si>
    <t>CHANNEL=0..15</t>
  </si>
  <si>
    <t>RW</t>
  </si>
  <si>
    <t>R</t>
  </si>
  <si>
    <t>MEM</t>
  </si>
  <si>
    <t>RAM</t>
  </si>
  <si>
    <t>ROM</t>
  </si>
  <si>
    <t>i_LANGUAGE</t>
  </si>
  <si>
    <t>i_TLS_TYPE</t>
  </si>
  <si>
    <t>typedef struct</t>
  </si>
  <si>
    <t>{</t>
  </si>
  <si>
    <t xml:space="preserve">   unsigned short protocol;        //codice identificativo del protocollo</t>
  </si>
  <si>
    <t xml:space="preserve">   unsigned short source;          //identificativo del mittente</t>
  </si>
  <si>
    <t xml:space="preserve">   unsigned short destination;     //identificativo del destinatario</t>
  </si>
  <si>
    <t xml:space="preserve">   unsigned short itemNum;         //numero totale degli item che seguiranno</t>
  </si>
  <si>
    <t>}PRESENTATION_HEADER;</t>
  </si>
  <si>
    <t>//----------------------------------------------------------------------------------</t>
  </si>
  <si>
    <t>//Header del parametro</t>
  </si>
  <si>
    <t xml:space="preserve">    unsigned short itemID; //codifica dell' ITEM specifico</t>
  </si>
  <si>
    <t xml:space="preserve">    unsigned char  code;   //codifica supplementare del parametro</t>
  </si>
  <si>
    <t xml:space="preserve">    unsigned char  size;   //dimensione della struttura dell'ITEM specifico</t>
  </si>
  <si>
    <t>}ITEM_HEADER;</t>
  </si>
  <si>
    <t>//ITEMs</t>
  </si>
  <si>
    <t xml:space="preserve">    ITEM_HEADER    header;          /* header di parametro (ITEM)           */</t>
  </si>
  <si>
    <t xml:space="preserve">    unsigned int   value;           /* tempo espresso in millisecondi       */</t>
  </si>
  <si>
    <t>} TIME_ITEM;</t>
  </si>
  <si>
    <t xml:space="preserve">    unsigned char  value;           /* per i valori booleani:               */</t>
  </si>
  <si>
    <t xml:space="preserve">                                    /* 0 = FALSE                            */</t>
  </si>
  <si>
    <t xml:space="preserve">                                    /* 1 = TRUE                             */</t>
  </si>
  <si>
    <t>} BOOL_ITEM;</t>
  </si>
  <si>
    <t xml:space="preserve">    short          value;           /* valore                               */</t>
  </si>
  <si>
    <t>} SHORT_ITEM;</t>
  </si>
  <si>
    <t xml:space="preserve">    int            value;           /* valore                               */</t>
  </si>
  <si>
    <t>} LONG_ITEM;</t>
  </si>
  <si>
    <t xml:space="preserve">    char           s[32];           /* stringa di 32 caratteri              */</t>
  </si>
  <si>
    <t>} STRING_ITEM;</t>
  </si>
  <si>
    <t xml:space="preserve">    ITEM_HEADER header;</t>
  </si>
  <si>
    <t xml:space="preserve">    char</t>
  </si>
  <si>
    <t>s[128];</t>
  </si>
  <si>
    <t>}STRING_LL_ITEM;</t>
  </si>
  <si>
    <t>TIME_ITEM</t>
  </si>
  <si>
    <t>BOOL_ITEM</t>
  </si>
  <si>
    <t>SHORT_ITEM</t>
  </si>
  <si>
    <t>STRING_ITEM</t>
  </si>
  <si>
    <t>LONG_ITEM</t>
  </si>
  <si>
    <t>LONG_STRING_ITEM</t>
  </si>
  <si>
    <t>TYPE</t>
  </si>
  <si>
    <t>itemID</t>
  </si>
  <si>
    <t>Il file di configurazione dei parametri della UP e' composto da una struttura di tipo</t>
  </si>
  <si>
    <t>Non c'è nessun vincolo sull'ordine in cui arrivano gli item.</t>
  </si>
  <si>
    <t xml:space="preserve">Nelle colonne CC e CL sono indicate le autorizzazioni di lettura/scrittura rispettivamente </t>
  </si>
  <si>
    <t>"PRESENTATION_HEADER" seguita dalle strutture dei singoli parametri (item).</t>
  </si>
  <si>
    <t>del Centro di Supervisione e del software Configuratore Locale.</t>
  </si>
  <si>
    <t>La colonna MEM, indica se il parametro è permanente (ROM) o volatile (RAM) ovvero cancellato al reset della UP.</t>
  </si>
  <si>
    <t>enum</t>
  </si>
  <si>
    <t>CHANNEL=0..16</t>
  </si>
  <si>
    <t>CHANNEL=16</t>
  </si>
  <si>
    <t>Consente di configurare la gestione o meno della Uscita Digitale ... Se l’organo ... è usato come Recloser l’utilizzo della uscita viene imposto automaticamente dal programma.</t>
  </si>
  <si>
    <t>4-20mA</t>
  </si>
  <si>
    <t>Consente di selezionare la tipologia di misura acquisita dal canale</t>
  </si>
  <si>
    <t>4÷20mA/±5mV/-20÷80°C</t>
  </si>
  <si>
    <t>Inverte il segno della misura</t>
  </si>
  <si>
    <t>-999÷999 E-2 mA</t>
  </si>
  <si>
    <t>Correzione dell'offset della misura</t>
  </si>
  <si>
    <t>Configurare il tipo di Uscita Digitale da imporre sul campo. Se è associato ad un Recloser il valorre di default è di tipo impulsivo.</t>
  </si>
  <si>
    <t xml:space="preserve">Consente di configurare se la variazione dallo stato di riposo allo stato attivo del rivelatore provoca un evento. </t>
  </si>
  <si>
    <t>Velocità della porta seriale</t>
  </si>
  <si>
    <t>none</t>
  </si>
  <si>
    <t>none/even/odd</t>
  </si>
  <si>
    <t>Bit di parità seriale</t>
  </si>
  <si>
    <t xml:space="preserve">il valore 0 (SI) indica che il telesegnale non è impegnato; 
il valore 1 (NO) indica che il telesegnale è associato ad un organo di manovra;
il valore 2 (RVS) indica che è stato assegnato ad un rilevatore di tensione esteno;
il valore 3 (59v0) indice che è stato assegnato ad un intBT con funzione 59v0 </t>
  </si>
  <si>
    <t>Consente di configurare la gestione o meno dell’Organo numero 1 e quindi il suo utilizzo come IMS, ICS, Recloser o come Interruttore BT</t>
  </si>
  <si>
    <t>Indica il tipo di DCE utilizzato ed il tipo di rete di comunicazione utilizzata.
- GSM-DCS1800 -&gt; Modem GSM - protocollo IEC101;
- PSTN - modem 56k - protocollo IEC101;
- DEDICATA - collegamento diretto seriale - protocollo IEC101;
- IEC104-RJ45 - collegamento diretto ethernet con protocollo IEC104;
- IEC104-RS232 - collegamento diretto seriale con protocollo IEC104;
- IEC104-GPRS - collegamento con modem GPRS  con protocollo IEC104 (protocollo PPP, stack TCP/IP gestito dalla UP)</t>
  </si>
  <si>
    <t>i_PRES_TLS</t>
  </si>
  <si>
    <t>i_TLS_STATO_RIP</t>
  </si>
  <si>
    <t>i_TLS_FILTRO_AR</t>
  </si>
  <si>
    <t>i_TLS_GEN_EVE</t>
  </si>
  <si>
    <t>i_TLS_TIPO_GEN</t>
  </si>
  <si>
    <t>i_TLS_EVE_SPONT</t>
  </si>
  <si>
    <t>i_TLS_RIT_SPONT</t>
  </si>
  <si>
    <t>i_TIPO_ODM</t>
  </si>
  <si>
    <t>i_TIPO_AUTO</t>
  </si>
  <si>
    <t>i_TIME_TC</t>
  </si>
  <si>
    <t>i_FILTRO_AR</t>
  </si>
  <si>
    <t>i_INC_STATI</t>
  </si>
  <si>
    <t>CHANNEL=0..15+(16*ID_TLS)</t>
  </si>
  <si>
    <t>La struttura degli item è la seguente:</t>
  </si>
  <si>
    <t>ENEL</t>
  </si>
  <si>
    <t>ENEL, ENDESA</t>
  </si>
  <si>
    <t>seleziona il profilo di interoperabilità ed il database IEC da gestire</t>
  </si>
  <si>
    <t>Yes</t>
  </si>
  <si>
    <t>Always</t>
  </si>
  <si>
    <t>OP -&gt; CL
CL -&gt; OP
Always
Never</t>
  </si>
  <si>
    <t>Event Generation</t>
  </si>
  <si>
    <t>None</t>
  </si>
  <si>
    <r>
      <t>1</t>
    </r>
    <r>
      <rPr>
        <sz val="8"/>
        <color indexed="8"/>
        <rFont val="Symbol"/>
        <family val="1"/>
        <charset val="2"/>
      </rPr>
      <t>¸</t>
    </r>
    <r>
      <rPr>
        <sz val="8"/>
        <color indexed="8"/>
        <rFont val="Arial"/>
        <family val="2"/>
      </rPr>
      <t>100 step 1
Disabled</t>
    </r>
  </si>
  <si>
    <t>0=Disabled
1=Enabled</t>
  </si>
  <si>
    <r>
      <t>1</t>
    </r>
    <r>
      <rPr>
        <sz val="8"/>
        <color indexed="8"/>
        <rFont val="Symbol"/>
        <family val="1"/>
        <charset val="2"/>
      </rPr>
      <t>¸</t>
    </r>
    <r>
      <rPr>
        <sz val="8"/>
        <color indexed="8"/>
        <rFont val="Arial"/>
        <family val="2"/>
      </rPr>
      <t>100 step 1
0=Disabled</t>
    </r>
  </si>
  <si>
    <t>Undefined for this switchgear</t>
  </si>
  <si>
    <t>High Threshold (%)</t>
  </si>
  <si>
    <t>Low Threshold (%)</t>
  </si>
  <si>
    <t>It must be greater than Low Threshold</t>
  </si>
  <si>
    <t>HW Equipment</t>
  </si>
  <si>
    <t>I.V.</t>
  </si>
  <si>
    <t>P.V.</t>
  </si>
  <si>
    <t>Field Name</t>
  </si>
  <si>
    <t>Description</t>
  </si>
  <si>
    <t>Recall time interval (min)</t>
  </si>
  <si>
    <t>Overflow threshold of the event Buffer ( %)</t>
  </si>
  <si>
    <t>Tipologia UE (standard, estesa)</t>
  </si>
  <si>
    <t>Non definito per questo Organo</t>
  </si>
  <si>
    <t>Spontaneous diagnostic transmission</t>
  </si>
  <si>
    <t>It allows for the enabling/disabling of the spontaneous calls, as a result of diagnostic events of the apparatus.</t>
  </si>
  <si>
    <t>Timeout from a RC Select to an Execute (sec)</t>
  </si>
  <si>
    <t>Period of validity of time synchronization (days)</t>
  </si>
  <si>
    <t>Address of the Peripheral Unit utilized for communication with the Center by either the IEC870-5-101 or the IEC870-5-104 protocols (Station Address).</t>
  </si>
  <si>
    <t>IEC address of the RTU</t>
  </si>
  <si>
    <t>max 32 digits</t>
  </si>
  <si>
    <t>First phone number that the RTU apparatus must dial to call the Mini  Central System</t>
  </si>
  <si>
    <t xml:space="preserve">Third phone number of the Center </t>
  </si>
  <si>
    <t>Second phone number that the RTU apparatus must dial to call the Mini  Central System</t>
  </si>
  <si>
    <t>Third phone number that the RTU apparatus must dial to call the Mini  Central System</t>
  </si>
  <si>
    <t>Parity Bit</t>
  </si>
  <si>
    <t>Serial Rate</t>
  </si>
  <si>
    <t>Serial port rate</t>
  </si>
  <si>
    <t>Dependency</t>
  </si>
  <si>
    <t>HW flow control</t>
  </si>
  <si>
    <t>Significant in the presence of HW flow control only.</t>
  </si>
  <si>
    <t>CTS activation delay (ms)</t>
  </si>
  <si>
    <t>Initialization string</t>
  </si>
  <si>
    <t>Hang-Up String</t>
  </si>
  <si>
    <t>128 alphanumeric characters</t>
  </si>
  <si>
    <t>DTR
128 alphanumeric characters</t>
  </si>
  <si>
    <t>It sets the delay, in ms, for the deactivation of the RTS signal at the end of the write operation to the serial port.</t>
  </si>
  <si>
    <t>Language</t>
  </si>
  <si>
    <t>Switchgear 1</t>
  </si>
  <si>
    <t>Switchgear 2</t>
  </si>
  <si>
    <t>Switchgear 9</t>
  </si>
  <si>
    <t>Switchgear 16</t>
  </si>
  <si>
    <t>RC Duration (ms)</t>
  </si>
  <si>
    <t>Filter for states of Inconsistency (sec)</t>
  </si>
  <si>
    <t>30 alphanumeric characters</t>
  </si>
  <si>
    <t>0 = Outgoing
1 = Incoming</t>
  </si>
  <si>
    <t>OP</t>
  </si>
  <si>
    <t>OP/CL</t>
  </si>
  <si>
    <t>Generation type</t>
  </si>
  <si>
    <t>Field enabled only if the Event Generation field is set to “Yes”</t>
  </si>
  <si>
    <t>Spontaneous event</t>
  </si>
  <si>
    <t>Numero massimo di richiamate spontanee non andate a buon fine superato il quale l’apparato UP non effettua ulteriori spontanee.</t>
  </si>
  <si>
    <t>serve per la selezione della lingua dell'interfaccia RTU e per la selezione dei valori di default</t>
  </si>
  <si>
    <t>non presente nel doc</t>
  </si>
  <si>
    <t>Field enabled only if the preceding Event Generation field is set to “Yes”</t>
  </si>
  <si>
    <t>10¸5000 step 10</t>
  </si>
  <si>
    <t xml:space="preserve"> Consente di configurare se la generazione di un evento deve provocare oppure no una chiamata spontanea al centro. Tale informazione risulta applicabile solo se la rete di comunicazione con il centro è commutata, diversamente l’evento viene trattato semplicemente come dato di Classe 1.</t>
  </si>
  <si>
    <t>Maximum number of spontaneous recalls</t>
  </si>
  <si>
    <r>
      <t>1</t>
    </r>
    <r>
      <rPr>
        <sz val="8"/>
        <color indexed="8"/>
        <rFont val="Symbol"/>
        <family val="1"/>
        <charset val="2"/>
      </rPr>
      <t>¸</t>
    </r>
    <r>
      <rPr>
        <sz val="8"/>
        <color indexed="8"/>
        <rFont val="Arial"/>
        <family val="2"/>
      </rPr>
      <t>254 step 1
Unlimited</t>
    </r>
  </si>
  <si>
    <t>Enabled</t>
  </si>
  <si>
    <t>RTS Off delay (ms)</t>
  </si>
  <si>
    <t xml:space="preserve"> LVI (enabled if DFPIEnabled=Yes)</t>
  </si>
  <si>
    <t>Yes/No</t>
  </si>
  <si>
    <t>No</t>
  </si>
  <si>
    <t>Noa:</t>
  </si>
  <si>
    <t>Consente di configurare la durata del Filtro Antirimbalzi applicato ad ognuno dei due ingressi digitali che riportano lo stato del ICS.</t>
  </si>
  <si>
    <r>
      <rPr>
        <sz val="8"/>
        <color indexed="8"/>
        <rFont val="Arial"/>
        <family val="2"/>
      </rPr>
      <t>10</t>
    </r>
    <r>
      <rPr>
        <sz val="8"/>
        <color indexed="8"/>
        <rFont val="Symbol"/>
        <family val="1"/>
        <charset val="2"/>
      </rPr>
      <t>¸</t>
    </r>
    <r>
      <rPr>
        <sz val="8"/>
        <color indexed="8"/>
        <rFont val="Arial"/>
        <family val="2"/>
      </rPr>
      <t>5000 step 10</t>
    </r>
  </si>
  <si>
    <r>
      <rPr>
        <sz val="8"/>
        <color indexed="8"/>
        <rFont val="Arial"/>
        <family val="2"/>
      </rPr>
      <t>12</t>
    </r>
    <r>
      <rPr>
        <sz val="8"/>
        <color indexed="8"/>
        <rFont val="Symbol"/>
        <family val="1"/>
        <charset val="2"/>
      </rPr>
      <t>¸</t>
    </r>
    <r>
      <rPr>
        <sz val="8"/>
        <color indexed="8"/>
        <rFont val="Arial"/>
        <family val="2"/>
      </rPr>
      <t>30 step 1</t>
    </r>
  </si>
  <si>
    <t xml:space="preserve"> It enables/disables the RS.</t>
  </si>
  <si>
    <t>It enables/disables this signal.</t>
  </si>
  <si>
    <t xml:space="preserve">Consente di configurare la gestione o meno del TS Disponibile 1 oppure il suo impiego come RVS o 59v0.
Ne visualizza l’eventuale impiego come LVI1 o “sganciato”
</t>
  </si>
  <si>
    <t xml:space="preserve">Consente di configurare la gestione o meno del TS Disponibile 2 oppure il suo impiego come RVS o 59v0.
Ne visualizza l’eventuale impiego come LVI2 o “sganciato”LVI
</t>
  </si>
  <si>
    <t xml:space="preserve">Consente di configurare la gestione o meno del TS Disponibile n oppure il suo impiego come RVS o 59v0.
Ne visualizza l’eventuale impiego come LVIn o “sganciato”LVI
</t>
  </si>
  <si>
    <t xml:space="preserve">Consente di configurare la gestione o meno del TS Disponibile 16 oppure il suo impiego come RVS o 59v0.
Ne visualizza l’eventuale impiego come LVI16 o “sganciato”LVI
</t>
  </si>
  <si>
    <t>0=NO-cable
1=CABLE</t>
  </si>
  <si>
    <t>attesa rich. Int. bt; (5min Anti-isola) wait time...</t>
  </si>
  <si>
    <t>It indicates the type of hardware and cannot be modified</t>
  </si>
  <si>
    <t>Maximum number of unsuccessful spontaneous recalls, from which the RTU apparatus will  not issue any other spontaneous call.</t>
  </si>
  <si>
    <t xml:space="preserve"> Percentage of the event buffer replenishment  to which the apparatus issues a spontaneous call in order to allow for the emptying of the buffer and avoid the risk of the loss of events.</t>
  </si>
  <si>
    <t>First replenishment percentage threshold of the buffer, containing the 10’ average values of the measurements, at which the apparatus issues a spontaneous call to allow for the emptying of the buffer.</t>
  </si>
  <si>
    <t>Second replenishment percentage threshold of the buffer, containing the 10’ average values of the measurements, at which the apparatus issues a spontaneous call to allow for the emptying of the buffer.</t>
  </si>
  <si>
    <t xml:space="preserve">UE Type </t>
  </si>
  <si>
    <t xml:space="preserve"> IEC Profile to manage (ENEL, ENDESA, …)</t>
  </si>
  <si>
    <t>1st replenishment threshold of the trend memory (%)</t>
  </si>
  <si>
    <t>2nd replenishment threshold of the trend memory (%)</t>
  </si>
  <si>
    <t>It allows  for the selection of either the language of the RTU interface, or of the default values</t>
  </si>
  <si>
    <t>It allows for the selection of either the interoperability profile, or the IEC data base to be managed</t>
  </si>
  <si>
    <t>Timeout activated upon receipt of a Select message for the execution of a remote control. Once it has expired, the verification is aborted, without having received the next Execute message.</t>
  </si>
  <si>
    <t>Time interval from the last time the synchronization was received ,(from the Center) following when the events timestamp is declared, "suspected of error."</t>
  </si>
  <si>
    <t>Daylight Savings Time Interval</t>
  </si>
  <si>
    <t>The format is the following: MMDDMMDD, with the first and the last four characters corresponding to the month/day of Daylight Savings time beginning  and ending, respectively. By default, this field is set to 00000000, i.e. Daylight Savings Time Interval is not configured.</t>
  </si>
  <si>
    <t>Time interval starting from the generation of a system alarm, after which the apparatus issues a spontaneous call without the alarm itself being switched off.</t>
  </si>
  <si>
    <t>Time interval starting from the generation of the substation door opening alarm, after which the apparatus issues a spontaneous call without the alarm itself being switched off.</t>
  </si>
  <si>
    <r>
      <t xml:space="preserve">Transformer SD </t>
    </r>
    <r>
      <rPr>
        <b/>
        <sz val="8"/>
        <color indexed="8"/>
        <rFont val="Arial"/>
        <family val="2"/>
      </rPr>
      <t>Opening (s)</t>
    </r>
  </si>
  <si>
    <t>Time interval starting from the generation of the SD transformer  opening alarm, after which the apparatus issues a spontaneous call without the alarm itself being switched off.</t>
  </si>
  <si>
    <t xml:space="preserve">Primary phone number of the Center </t>
  </si>
  <si>
    <t xml:space="preserve">Secondary phone number of the Center </t>
  </si>
  <si>
    <t xml:space="preserve">Usage policy of the phone number to call </t>
  </si>
  <si>
    <r>
      <t>Usage policy of the phone numbers: 1 –in cycle according the predefined order, 2 - Primary number, (</t>
    </r>
    <r>
      <rPr>
        <sz val="8"/>
        <color indexed="10"/>
        <rFont val="Arial"/>
        <family val="2"/>
      </rPr>
      <t>see the RCS-RTU Communication Management document</t>
    </r>
    <r>
      <rPr>
        <sz val="8"/>
        <color indexed="8"/>
        <rFont val="Arial"/>
        <family val="2"/>
      </rPr>
      <t>)</t>
    </r>
  </si>
  <si>
    <t>It allows  the hardware flow control to be enabled</t>
  </si>
  <si>
    <t>It allows  the hang-up mode to be configured onto the DCE.
As an alternative to the use of the default DTR criterion, it is possible to request that the release of the telephone line is made by sending an AT command, (i.e. ATH0), following the "+++" escape sequence.</t>
  </si>
  <si>
    <r>
      <t>Consente di configurare la gestione o meno dell’Organo numero 1 e quindi il suo utilizzo come IMS, ICS, Recloser, Interruttore BT, oppure come</t>
    </r>
    <r>
      <rPr>
        <b/>
        <sz val="8"/>
        <color indexed="8"/>
        <rFont val="Arial"/>
        <family val="2"/>
      </rPr>
      <t xml:space="preserve"> Interruttore IBT-AI</t>
    </r>
  </si>
  <si>
    <t>It allows for the management of,  or not, of the switchgear number 1 and its consequent usage as SD, SSCB, Recloser, or LVCB, to be configured.</t>
  </si>
  <si>
    <t>It allows for the management of, or not,  of the switchgear number 2 and its consequent usage as SD, SSCB, Recloser, LVCB, to be configured.</t>
  </si>
  <si>
    <t>It allows for the management of,  or not, of the switchgear number ...and its consequent usage as SD, SSCB, Recloser, or LVCB, to be configured.</t>
  </si>
  <si>
    <t>It allows for the management of,  or not, of the switchgear number 9 and its consequent usage as SD, SSCB, Recloser, or LVCB, to be configured.</t>
  </si>
  <si>
    <t>It allows for the management of,  or not, of the switchgear number … and its consequent usage as SD, SSCB, Recloser, or LVCB, to be configured.</t>
  </si>
  <si>
    <t>It allows for the management of,  or not, of the switchgear number 16 and its consequent usage as SD, SSCB, Recloser, or LVCB, to be configured.</t>
  </si>
  <si>
    <t>Field enabled only if the UE16 is equipped with 2 Interface cards</t>
  </si>
  <si>
    <t xml:space="preserve">1=SD
2=SSCB
3=REC
4=LVCB </t>
  </si>
  <si>
    <t>Debounce Filter (ms)</t>
  </si>
  <si>
    <t>It allows for the duration of the Opening or Closing remote control of the SD to be configured.</t>
  </si>
  <si>
    <t>It allows for the duration of the Debounce Filter applied to each of the two digital inputs which indicate the status of the SD to be configured.</t>
  </si>
  <si>
    <t>It allows for the duration of the filter to be applied once there is a variation of the input signals which report the status of the SD in order to avoid the transmission of  transient states of  inconsistency to the center to be configured.</t>
  </si>
  <si>
    <t>It allows to assign a full name to the SD for clearer identification. The field content is not transferred to the non-volatile memory of the apparatus, and is conversely stored in the source data base for documentation purposes.</t>
  </si>
  <si>
    <t>Enabled if DFPI Enabled is Yes</t>
  </si>
  <si>
    <t xml:space="preserve"> It indicates the enabled/disabled status of the signals related to the DFPI (zero sequence, Overcurrent, LVI).</t>
  </si>
  <si>
    <t>It indicates the Enabled or Disabled status of the DFPI, (zero sequence, Maximum Current, LVI)</t>
  </si>
  <si>
    <t xml:space="preserve"> It allows for the duration of the Debounce Filter applied to the input to be configured.</t>
  </si>
  <si>
    <t>Upon the of status change from  idle to active of the DFPI, an event is issued if the parameter is set to yes.</t>
  </si>
  <si>
    <t>Idle status</t>
  </si>
  <si>
    <t>Upon the signal of a status change,  an event is issued if the parameter is set to yes.</t>
  </si>
  <si>
    <t xml:space="preserve"> 0 = Impulsive
1 =  Status </t>
  </si>
  <si>
    <t>Upon the status change from idle to active status of the LVI, an event is issued if the parameter is set to yes.</t>
  </si>
  <si>
    <t>It allows for the idle status of the contact which provides the intervention of the zero sequence current DFPI to be configured.</t>
  </si>
  <si>
    <t xml:space="preserve">The default value is equal to the  impulsive, and an event is sent upon transition from  idle to  active status.
If the value is set to 1, an event is sent for any status transition.
</t>
  </si>
  <si>
    <t>It allows for  the idle status of the contact which provides the intervention of the Overcurrent DFPI to be configured.</t>
  </si>
  <si>
    <t xml:space="preserve">The default value is equal to the impulsive, and an event is sent upon transition from  idle to active status. If value is set to 1, an event is sent for any status transition.
</t>
  </si>
  <si>
    <t xml:space="preserve"> The default value is equal to 1, which means an event is sent for any status transition.
 If the value is set to 0, an event is sent upon transition from  idle to  active status.
</t>
  </si>
  <si>
    <t xml:space="preserve"> It allows for the idle status of the contact which provides the presence of the line voltage to be configured.</t>
  </si>
  <si>
    <t xml:space="preserve"> The default value is equal to 1, which is an event is sent for any status transition.
 If the value is set to 0, an event is sent upon transition from the idle to the active status.
</t>
  </si>
  <si>
    <t>Upon the signal of a status change, an event is issued if the parameter is set to yes.</t>
  </si>
  <si>
    <t xml:space="preserve">The default value is equal to the impulsive, and an event is sent upon transition from the idle to the active status. If value is set to 1, an event is sent for any status transition.
</t>
  </si>
  <si>
    <t>It allows for the idle status of the contact which provides the presence of the line voltage to be configured.</t>
  </si>
  <si>
    <t xml:space="preserve"> The default value is equal to 1, which means an event is sent for any status transition.
 If the value is set to 0, an event is sent upon transition from  idle to tactive status.
</t>
  </si>
  <si>
    <t>Idle Status</t>
  </si>
  <si>
    <t>It allows the idle status of the contact which provides the presence of the line voltage to be configured.</t>
  </si>
  <si>
    <t xml:space="preserve"> It allows for the idle status of the protection to be configured.</t>
  </si>
  <si>
    <t xml:space="preserve">The default value is equal to impulsive, and an event is sent upon transition from  idle to  active status.  If the value is set to 1, an event is sent for any status transition.
</t>
  </si>
  <si>
    <t>It allows for the idle status of the PaWa signal to be configured.</t>
  </si>
  <si>
    <t xml:space="preserve">The default value is equal to 1, that is an event is sent for any status transition. If the value is set to 0, an event is sent upon transition from  idle to active status.
</t>
  </si>
  <si>
    <t xml:space="preserve"> It allows for the idle status of the contact showing the presence of the line voltage to be configured.</t>
  </si>
  <si>
    <t>Upon the signal of a status change. an event is issued if the parameter is set to yes.</t>
  </si>
  <si>
    <t xml:space="preserve"> The default value is equal to 1, that is an event is sent for any status transition.
 If the value is set to 0, an event is sent upon transition from  idle to  active status.
</t>
  </si>
  <si>
    <t xml:space="preserve"> The default value is equal to 1, that is an event is sent for any status transition.
 If the value is set to 0, an event is sent upon transition from idle to active status.
</t>
  </si>
  <si>
    <t xml:space="preserve"> It allows for the idle status of the input contact to be configured.</t>
  </si>
  <si>
    <t xml:space="preserve">The default value is equal to 1, that is an event is sent for any status transition. If the value is set to 0, an event is sent upon transition from idle to active status.
</t>
  </si>
  <si>
    <t>It allows for the idle status of the input contact to be configured.</t>
  </si>
  <si>
    <t>Upon the signal of a status change,an event is issued if the parameter is set to yes.</t>
  </si>
  <si>
    <t>status</t>
  </si>
  <si>
    <t>It allows for the idle status of the contact showing the intervention of the zero sequence current DFPI to be configured.</t>
  </si>
  <si>
    <t xml:space="preserve"> 0 = Impulsive
1 = Status </t>
  </si>
  <si>
    <t>It allows for the idle status of the contact showing the intervention of the Overcurrent  DFPI to be configured.</t>
  </si>
  <si>
    <t>It allows for the idle status of the contact showing the presence of the line voltage to be configured.</t>
  </si>
  <si>
    <t xml:space="preserve"> 0 = Impulsive
 1 = Status </t>
  </si>
  <si>
    <t xml:space="preserve"> The default value is equal to 1, which means that an event is sent for any status transition.
 If the value is set to 0, an event is sent upon transition from  idle to active status.</t>
  </si>
  <si>
    <t xml:space="preserve"> If the generation of an event must cause a spontaneous call to the center, it is set to yes, otherwise to no. This information is applicable only if the network communication with the center is switched, otherwise the event is treated simply as  Class 1 data.</t>
  </si>
  <si>
    <t>It allows for  the duration of the Debounce Filter applied to the input to be configured.</t>
  </si>
  <si>
    <t>It allows for the duration of the Debounce Filter applied to each of the two digital inputs which indicate the status of the SSCB to be configured.</t>
  </si>
  <si>
    <t>It allows for the duration of the Debounce Filter applied to the input to be configured.</t>
  </si>
  <si>
    <t>It allows the duration of the Debounce Filter applied to the input to be configured.</t>
  </si>
  <si>
    <t xml:space="preserve"> If the generation of an event must cause a spontaneous call to the center, it is set to yes, otherwise to no. This information is applicable only if the network communication with the center is switched, otherwise the event is treated simply as Class 1 data.</t>
  </si>
  <si>
    <t>If the generation of an event must cause a spontaneous call to the center, it is set to yes, otherwise to no. This information is applicable only if the network communication with the center is switched, otherwise the event is treated simply as Class 1 data.</t>
  </si>
  <si>
    <t>SSCB n PARAMETERS</t>
  </si>
  <si>
    <t>Debounce Filter</t>
  </si>
  <si>
    <t>Inconsistency Status Filter</t>
  </si>
  <si>
    <t>It allows for the duration of the Opening or Closing remote control of the SSCB to be configured.</t>
  </si>
  <si>
    <t>It allows for  the duration of the filter to be applied once there is a variation of the input signals which report the status of the SSCB in order to avoid the transmission of states of transient inconsistency to the Center to be configured.</t>
  </si>
  <si>
    <r>
      <t xml:space="preserve"> </t>
    </r>
    <r>
      <rPr>
        <sz val="8"/>
        <rFont val="Arial"/>
        <family val="2"/>
      </rPr>
      <t>30 alphanumeric characters</t>
    </r>
  </si>
  <si>
    <t>0=Outgoing
1=Incoming</t>
  </si>
  <si>
    <t>DFPI Enabled</t>
  </si>
  <si>
    <t>Enabled if DFPI Enabled is equal to Yes</t>
  </si>
  <si>
    <t xml:space="preserve"> 0 = Impulsive
1 = status</t>
  </si>
  <si>
    <t>0=Impulsive
1=Status</t>
  </si>
  <si>
    <t xml:space="preserve"> If the generation of an event must cause a spontaneous call to the Center, it is set to yes, otherwise to no. This information is applicable only if the network communication with the Center is switched, otherwise the event is treated simply as Class 1  data  .</t>
  </si>
  <si>
    <t xml:space="preserve"> CBFail</t>
  </si>
  <si>
    <t xml:space="preserve"> Enabled</t>
  </si>
  <si>
    <t xml:space="preserve"> If the generation of an event must cause a spontaneous call to the Center, it is set to yes, otherwise to no. This information is applicable only if the network communication with the Center is switched, otherwise the event is treated simply as a Class 1 data .</t>
  </si>
  <si>
    <t>Inconsistency state filter (s)</t>
  </si>
  <si>
    <t>Trip Enabled</t>
  </si>
  <si>
    <t>It allows for the duration of the Opening or Closing remote control of the Recloser to be configured.</t>
  </si>
  <si>
    <t>It allows for the duration of the Debounce Filter applied to each of the two digital inputs which indicate the status of the Recloser to be configured.</t>
  </si>
  <si>
    <t>It allows for the duration of the filter to be applied once there is a variation of the input signals which report the status of the Recloser in order to avoid the transmission of states of transient inconsistency to the Center to be configured.</t>
  </si>
  <si>
    <t>It allows to assign a full name to the Recloser for aclearer identification. The field content is not transferred to a non-volatile memory of the apparatus and is conversely stored in the source data base for documentation purposes.</t>
  </si>
  <si>
    <t xml:space="preserve">The default value is equal to the impulsive, and an event is sent upon transition from the idle to the active status. If value is set to 1, an event is sent for any status transition. 
</t>
  </si>
  <si>
    <t xml:space="preserve"> If the generation of an event must cause a spontaneous call to the Center, it is set to yes, otherwise to no. This information is applicable only if the network communication with the Center is switched, otherwise the event is treated simply as Class 1 data .</t>
  </si>
  <si>
    <t xml:space="preserve"> 0 = Impulsive
 1 = status</t>
  </si>
  <si>
    <t xml:space="preserve"> If the generation of an event must cause a spontaneous call to the Center, it is set to yes, otherwise to no. This information is applicable only if the network communication with the Center is switched, otherwise the event is treated simply as Class 1  data.</t>
  </si>
  <si>
    <t>Field enabled only if the “Enabled” field is set to “Yes”</t>
  </si>
  <si>
    <t xml:space="preserve"> RCP (for n odd)</t>
  </si>
  <si>
    <t>If the generation of an event must cause a spontaneous call to the Center, it is set to yes, otherwise to no. This information is applicable only if the network communication with the Center is switched, otherwise the event is treated simply as a Class 1  data .</t>
  </si>
  <si>
    <t xml:space="preserve"> CBFail (for n odd)</t>
  </si>
  <si>
    <t xml:space="preserve"> The default value is equal to 1, that is an event is sent for any status transition.
 If the value is set to 0, an event is sent upon transition from  idle to active status.</t>
  </si>
  <si>
    <t xml:space="preserve"> If the generation of an event must cause a spontaneous call to the Center, it is set to yes, otherwise to no. This information is applicable only if the network communication with the Center is switched, otherwise the event is treated simply as a  Class 1 data .</t>
  </si>
  <si>
    <t>Inconsistency status filter (s)</t>
  </si>
  <si>
    <t>It alllows for the duration of the Debounce Filter applied to each of the two digital inputs which indicate the status of the Recloser to be configured.</t>
  </si>
  <si>
    <t>It allows to assign a full name to the Recloser for  clearer identification. The field content is not transferred to a non-volatile memory of the apparatus and is conversely stored in the source data base for documentation purposes.</t>
  </si>
  <si>
    <t>The field indicates the value of the unavailable RS. The default value is equal to n, i.e. the DFPI RS corresponding to the n-th PaWa managed. Nonetheless, there is the possibility to configure it with a different value, defined here.</t>
  </si>
  <si>
    <t>If the generation of an event must cause a spontaneous call to the Center, it is set to yes, otherwise to no. This information is applicable only if the network communication with the Center is switched, otherwise the event is treated simply as a  Class 1 data .</t>
  </si>
  <si>
    <t xml:space="preserve"> Spontaneous event</t>
  </si>
  <si>
    <t>The field indicates the value of the unavailable RS. The default value is equal to n, i.e. the DFPI RS corresponding to the n -th LVI managed. Nonetheless, there is the possibility to configure it with a different value, defined here.</t>
  </si>
  <si>
    <t xml:space="preserve"> If the generation of an event must cause a spontaneous call to the Center, it is set to yes, otherwise to no. This information is applicable only if the network communication with the Center is switched, otherwise the event is treated simply as a  Class 1 data.</t>
  </si>
  <si>
    <t>Il campo indica il valore del TS Disponibile da utilizzare per RPV. Non deve essere un telesegnale già utilizzato da un RVL.</t>
  </si>
  <si>
    <t>Consente di configurare la presenza o meno del segnale per Inversione Senso di Tensione.
La gestione di RPV comporta la indisponibilità del corrispondente TS Disponibile.</t>
  </si>
  <si>
    <r>
      <t xml:space="preserve"> If the generation of an event must cause a spontaneous call to the Center, it is set to yes, otherwise to no. This information is applicable only if the network communication with the Center is switched, otherwise the event is treated simply as a </t>
    </r>
    <r>
      <rPr>
        <sz val="8"/>
        <color indexed="36"/>
        <rFont val="Arial"/>
        <family val="2"/>
      </rPr>
      <t>Class 1 data .</t>
    </r>
  </si>
  <si>
    <t>Inconsistency status Filter (s)</t>
  </si>
  <si>
    <t>It allows for the duration of the Opening or Closing remote control of the Switchgear to be configured.</t>
  </si>
  <si>
    <t>It allows for the duration of the Debounce Filter applied to each of the two digital inputs which indicate the status of the Switchgear to be configured.</t>
  </si>
  <si>
    <t>It allows for the duration of the filter to be applied once there is a variation of the input signals which report the status of the Switchgear in order to avoid the transmission of states of transient inconsistency to the Center to be configured.</t>
  </si>
  <si>
    <t>It allows to assign a full name to the Switchgear for  clearer identification. The field content is not transferred to a non-volatile memory of the apparatus and is conversely stored in the source data base for documentation purposes.</t>
  </si>
  <si>
    <t>Usage</t>
  </si>
  <si>
    <t xml:space="preserve"> LVCB</t>
  </si>
  <si>
    <t>Field enabled only if one of the two following conditions occurs:
-  the LVI1 is not enabled, or
-  The related SG is not a LVCB.</t>
  </si>
  <si>
    <t>Field enabled only if one of the two following conditions occurs:
-  the LVI2 is not enabled, or
-  The related SG is not a LVCB.</t>
  </si>
  <si>
    <t>Field enabled only if one of the two following conditions occurs:
-  the LVI1 6 is not enabled, or
-  The related SG is not a LVCB.</t>
  </si>
  <si>
    <t>Field enabled only if one of the two following conditions occurs:
-  the LVIn is not enabled, or
-  The related SG is not a LVCB.</t>
  </si>
  <si>
    <t>Delay in the sending of a spontaneous call (min)</t>
  </si>
  <si>
    <t xml:space="preserve">Enabled status and type of Remote Signal </t>
  </si>
  <si>
    <t>SG associated</t>
  </si>
  <si>
    <t>It allows for the issue of an event upon a change from the idle to the active status of the signal, or vice versa to be configured.</t>
  </si>
  <si>
    <t>If the generation of an event must cause a spontaneous call to the Center, it is set to yes,  otherwise no. This information is applicable only if the network communication with the Center is switched.</t>
  </si>
  <si>
    <t xml:space="preserve">It allows for the delay, with respect to the time of the change of status considered to be significant ,after which the spontaneous call to the Center is issued to be configured.
This delay must be intended as a filter time, i.e. if the signal returns to the preceding value within this time interval, then the spontaneous call is not issued.
Note: If the RS is configured as either a BVI or a 59v0, the delay in the sending of a spontaneous call is that defined for the System Alarms, within the Form “General Parameter”
</t>
  </si>
  <si>
    <t>Tamb</t>
  </si>
  <si>
    <t>Field enabled only for the UE16 version</t>
  </si>
  <si>
    <t>Event upon High Threshold</t>
  </si>
  <si>
    <t>Spontaneous call upon High Threshold Event</t>
  </si>
  <si>
    <t>Event upon Low Threshold</t>
  </si>
  <si>
    <t>Spontaneous call upon Low Threshold Event</t>
  </si>
  <si>
    <t>Hysteresis (%)</t>
  </si>
  <si>
    <t xml:space="preserve">Trend of the 10' Average Value </t>
  </si>
  <si>
    <t>Field enabled only if the “High Threshold” field is enabled.</t>
  </si>
  <si>
    <t>Field enabled only if the preceding field “Event upon High Threshold” is set to Yes.</t>
  </si>
  <si>
    <t>Field enabled only if the “Low Threshold” field is enabled.</t>
  </si>
  <si>
    <t>Field enabled only if the preceding field “Event upon Low Threshold” is set to Yes.</t>
  </si>
  <si>
    <t>Field enabled only if at least one of the two Thresholds is enabled.</t>
  </si>
  <si>
    <t>It allows for a "high" threshold for the measurement. If the threshold is exceed, it is possible to issue an event and a possible spontaneous call.</t>
  </si>
  <si>
    <t>It allows for whether or not the exceeding of the High threshold, in both directions, issues an event.</t>
  </si>
  <si>
    <t>It allows for whether or not the issue of an event must generate a spontaneous call to the Center. This information is applicable only if the communication network with the Center is switched.</t>
  </si>
  <si>
    <t>It allows for a "low" threshold for the measurement to be configured. If the threshold is exceed, it is possible to issue an event and a possible spontaneous call.</t>
  </si>
  <si>
    <t>It allows to configure for whether or not the exceeding of the Low threshold, in both directions, issues an event.</t>
  </si>
  <si>
    <t>It allows for the hysteresis to be applied upon the restoration of an exceeded threshold to be configured.</t>
  </si>
  <si>
    <t>It allows for whether or not the issue of an event must generate a spontaneous call to the Center to be configured.
This information is applicable only if the communication network with the Center is switched.</t>
  </si>
  <si>
    <t>It allows for the type of measurement acquired by the channel to be selected.</t>
  </si>
  <si>
    <t>It reverses the sign of the measurement.</t>
  </si>
  <si>
    <t>Correction of the measurement offset.</t>
  </si>
  <si>
    <t>Digital Output 1</t>
  </si>
  <si>
    <t>Digital Output 2</t>
  </si>
  <si>
    <t>….</t>
  </si>
  <si>
    <t>Digital Output 8</t>
  </si>
  <si>
    <t>Digital Output 9</t>
  </si>
  <si>
    <t>Digital Output 16</t>
  </si>
  <si>
    <t>It allows to configure or not the Digital Output 1. If the SG 1 is utilized as a Recloser, the use of the output is automatically set by the Program.</t>
  </si>
  <si>
    <t>It allows to configure or not the Digital Output 2. If the SG 2 is utilized as a Recloser, the use of the output is automatically set by the Program.</t>
  </si>
  <si>
    <t>It allows to configure or not the Digital Output …. If the SG … is utilized as a Recloser, the use of the output is automatically set by the Program.</t>
  </si>
  <si>
    <t>It allows to configure or not the Digital Output 8. If the SG 8 is utilized as a Recloser, the use of the output is automatically set by the Program.</t>
  </si>
  <si>
    <t>It allows to configure or not the Digital Output 9. If the SG 9 is utilized as a Recloser, the use of the output is automatically set by the Program.</t>
  </si>
  <si>
    <t>It allows to configure or not the Digital Output 16. If the SG 16 is utilized as a Recloser, the use of the output is automatically set by the Program.</t>
  </si>
  <si>
    <t xml:space="preserve">Type Digital Output </t>
  </si>
  <si>
    <t>Field enabled only if the Digital Output is not utilized  in connection with a Recloser</t>
  </si>
  <si>
    <t>Duration (ms)</t>
  </si>
  <si>
    <t>Field enabled if one of the two following conditions occurs:</t>
  </si>
  <si>
    <t>It allows for the duration of the impulse to be provided to the Output to be configured.</t>
  </si>
  <si>
    <t>Impulse
Status</t>
  </si>
  <si>
    <t>Old password</t>
  </si>
  <si>
    <t>New Password</t>
  </si>
  <si>
    <t>Confirm new password</t>
  </si>
  <si>
    <t>9 alpha-numeric characters</t>
  </si>
  <si>
    <t xml:space="preserve">Password to be used in order to access the program. </t>
  </si>
  <si>
    <t>Please note: the password is “case sensitive” which means that capital and lower case letters have different values.</t>
  </si>
  <si>
    <t>New password, which will become active at the next program start up.</t>
  </si>
  <si>
    <r>
      <t>UE typology</t>
    </r>
    <r>
      <rPr>
        <sz val="8"/>
        <color indexed="8"/>
        <rFont val="Arial"/>
        <family val="2"/>
      </rPr>
      <t xml:space="preserve"> (standard, extended)</t>
    </r>
  </si>
  <si>
    <r>
      <t xml:space="preserve">DCE Initialization string.
It is sent to the DCE upon initialization.
The user must introduce a string consistent with the type of DCE utilized. </t>
    </r>
    <r>
      <rPr>
        <b/>
        <sz val="8"/>
        <color indexed="36"/>
        <rFont val="Arial"/>
        <family val="2"/>
      </rPr>
      <t>For</t>
    </r>
    <r>
      <rPr>
        <sz val="8"/>
        <color indexed="8"/>
        <rFont val="Arial"/>
        <family val="2"/>
      </rPr>
      <t xml:space="preserve"> example, a possible initialization string for a PSTN modem is provided: ATS0 = 2 | ATS6 = 3 | ATX4 | AT &amp; C1 | AT &amp; D2 | AT \ N3 | ATL1 | ATS7 = 15
NOTE: The initialization string for the DCE must not be inserted if the DCE is already configured and its configuration is made permanent, (AT&amp;W control).</t>
    </r>
  </si>
  <si>
    <r>
      <t>The field indicates the value of the unavailable RS. The default value is equal to n, i.e. the remote signal corresponding to the</t>
    </r>
    <r>
      <rPr>
        <b/>
        <sz val="8"/>
        <color indexed="53"/>
        <rFont val="Arial"/>
        <family val="2"/>
      </rPr>
      <t xml:space="preserve"> n-th</t>
    </r>
    <r>
      <rPr>
        <sz val="8"/>
        <color indexed="8"/>
        <rFont val="Arial"/>
        <family val="2"/>
      </rPr>
      <t xml:space="preserve"> RCP managed. Nonetheless, there is the possibility to configure it with a different value, defined </t>
    </r>
    <r>
      <rPr>
        <sz val="8"/>
        <rFont val="Arial"/>
        <family val="2"/>
      </rPr>
      <t>here.</t>
    </r>
  </si>
  <si>
    <t>It allows for the type of Digital Output to be set on the field to be configured. If the Digital Output is utilized in connection with a Recloser, the supply to the field is impulsive.</t>
  </si>
  <si>
    <t>Automatisms</t>
  </si>
  <si>
    <t>Timing</t>
  </si>
  <si>
    <t xml:space="preserve">memoria intervento RG  </t>
  </si>
  <si>
    <t>FPI memory intervention</t>
  </si>
  <si>
    <r>
      <t xml:space="preserve">tempo di controllo mancato ripristino RG </t>
    </r>
    <r>
      <rPr>
        <b/>
        <sz val="8"/>
        <color indexed="36"/>
        <rFont val="Arial"/>
        <family val="2"/>
      </rPr>
      <t xml:space="preserve"> </t>
    </r>
  </si>
  <si>
    <t xml:space="preserve">tempo di ritardo rientro RG </t>
  </si>
  <si>
    <r>
      <t>attesa per dichiarazione incongruenza segnali di aperto/chiuso dell’IMS</t>
    </r>
    <r>
      <rPr>
        <b/>
        <sz val="8"/>
        <color indexed="36"/>
        <rFont val="Arial"/>
        <family val="2"/>
      </rPr>
      <t xml:space="preserve">  </t>
    </r>
  </si>
  <si>
    <r>
      <t>consolidamento chiusura</t>
    </r>
    <r>
      <rPr>
        <b/>
        <sz val="8"/>
        <color indexed="36"/>
        <rFont val="Arial"/>
        <family val="2"/>
      </rPr>
      <t xml:space="preserve"> </t>
    </r>
  </si>
  <si>
    <t>consolidamento apertura</t>
  </si>
  <si>
    <t>Wait time  for  incongruity statement open / closed signals of the SD</t>
  </si>
  <si>
    <t>Wait time between an unsuccessful  spontaneous call to the next. Only applicable in the presence of a switched network.</t>
  </si>
  <si>
    <t xml:space="preserve">Wait time to issue general spontaneous calls </t>
  </si>
  <si>
    <t>It sets the maximum wait time, in ms, for the activation of the CTS signal.</t>
  </si>
  <si>
    <t>PaWa (for n-1 odd)</t>
  </si>
  <si>
    <t>LVI (per n-1 odd)</t>
  </si>
  <si>
    <t>Time check for FPI recovery failure</t>
  </si>
  <si>
    <t>Consolidated closing</t>
  </si>
  <si>
    <t>Consolidated opening</t>
  </si>
  <si>
    <t xml:space="preserve"> Recloser (OP/CL)</t>
  </si>
  <si>
    <t>0=CN or absent
1=Ungrounded Neutral</t>
  </si>
  <si>
    <t xml:space="preserve"> Automatisms</t>
  </si>
  <si>
    <r>
      <t>Stato normale del neutro in CP:1 per neutro isolato</t>
    </r>
    <r>
      <rPr>
        <b/>
        <sz val="8"/>
        <color indexed="36"/>
        <rFont val="Arial"/>
        <family val="2"/>
      </rPr>
      <t xml:space="preserve">                                                              </t>
    </r>
  </si>
  <si>
    <t>Normal status of the neutral at the SS: 1  for Ungrounded Neutral</t>
  </si>
  <si>
    <t>Normal status of the automatism: compensated neutral enabled</t>
  </si>
  <si>
    <r>
      <t>Stato normale dell’automazione: neutro compensato abilitata</t>
    </r>
    <r>
      <rPr>
        <b/>
        <sz val="8"/>
        <color indexed="36"/>
        <rFont val="Arial"/>
        <family val="2"/>
      </rPr>
      <t xml:space="preserve"> </t>
    </r>
  </si>
  <si>
    <r>
      <t>tipo di direttrice cavo: abilitazione per singola dorsale</t>
    </r>
    <r>
      <rPr>
        <b/>
        <sz val="8"/>
        <color indexed="36"/>
        <rFont val="Arial"/>
        <family val="2"/>
      </rPr>
      <t xml:space="preserve"> </t>
    </r>
  </si>
  <si>
    <t>Type of director cable: enabled by single feeder</t>
  </si>
  <si>
    <t xml:space="preserve">Consenso (in stato 1) alla inibizione della apertura automatica a seguito chiusura positiva  </t>
  </si>
  <si>
    <t>Permission (in status 1) to inhibit the automatic opening following a positive closing</t>
  </si>
  <si>
    <t xml:space="preserve">Stato normale inclusione automatismo </t>
  </si>
  <si>
    <t>Not significant for the SD</t>
  </si>
  <si>
    <t>Current SD priority (only for automatisms that are present in the outgoing direction - RPV=0)</t>
  </si>
  <si>
    <t xml:space="preserve">Priorità IMS corrente (solo per automatismi presenti in direzione uscente – ISV=0) </t>
  </si>
  <si>
    <t>If the generation of an event must cause a spontaneous call to the Center, it is set to yes, otherwise to no. This information is applicable only if the network communication with the Center is switched, otherwise the event is treated simply as Class 1  data.</t>
  </si>
  <si>
    <t>It allows to assign a full name to the SSCB for clear identification. The field content is not transferred to a  non-volatile memory of the apparatus, and is conversely stored in the source data base for documentation purposes.</t>
  </si>
  <si>
    <t xml:space="preserve"> If the generation of an event must cause a spontaneous call to the Center, it is set to yes, otherwise to no. This information is applicable only if the network communication with the Center is switched, otherwise the event is treated simply as Class 1 data.</t>
  </si>
  <si>
    <r>
      <t>attesa per evidenziare la presenza tensione breve</t>
    </r>
    <r>
      <rPr>
        <b/>
        <sz val="8"/>
        <color indexed="36"/>
        <rFont val="Arial"/>
        <family val="2"/>
      </rPr>
      <t xml:space="preserve"> </t>
    </r>
  </si>
  <si>
    <t xml:space="preserve">attesa per evidenziare la mancanza di tensione </t>
  </si>
  <si>
    <r>
      <t xml:space="preserve">Wait time to highlight the </t>
    </r>
    <r>
      <rPr>
        <b/>
        <sz val="8"/>
        <color indexed="10"/>
        <rFont val="Calibri"/>
        <family val="2"/>
      </rPr>
      <t>Mains failure</t>
    </r>
  </si>
  <si>
    <t>attesa per evidenziare la presenza tensione lunga</t>
  </si>
  <si>
    <t xml:space="preserve">attesa alla chiusura IMS </t>
  </si>
  <si>
    <t>Wait time for closing the SD</t>
  </si>
  <si>
    <t xml:space="preserve">emissione del comando </t>
  </si>
  <si>
    <t xml:space="preserve">controllo avvenuta chiusura </t>
  </si>
  <si>
    <t>Issue of the command</t>
  </si>
  <si>
    <t>Verification of a closing that has taken place</t>
  </si>
  <si>
    <r>
      <t>attesa consenso chiusura automatica dopo apertura P67</t>
    </r>
    <r>
      <rPr>
        <b/>
        <sz val="8"/>
        <color indexed="36"/>
        <rFont val="Arial"/>
        <family val="2"/>
      </rPr>
      <t xml:space="preserve"> </t>
    </r>
  </si>
  <si>
    <t>Pending automatic consensus closing after opening P67</t>
  </si>
  <si>
    <r>
      <t>attesa alla chiusura IMS</t>
    </r>
    <r>
      <rPr>
        <b/>
        <sz val="8"/>
        <color indexed="36"/>
        <rFont val="Arial"/>
        <family val="2"/>
      </rPr>
      <t xml:space="preserve"> </t>
    </r>
  </si>
  <si>
    <t xml:space="preserve">attesa all’apertura automatica con V=0  IMS </t>
  </si>
  <si>
    <t>Wait time for the automatic opening with V=0  of the SD</t>
  </si>
  <si>
    <r>
      <t>emissione del comando</t>
    </r>
    <r>
      <rPr>
        <b/>
        <sz val="8"/>
        <color indexed="36"/>
        <rFont val="Arial"/>
        <family val="2"/>
      </rPr>
      <t xml:space="preserve"> </t>
    </r>
  </si>
  <si>
    <t xml:space="preserve">controllo avvenuta apertura </t>
  </si>
  <si>
    <t>Verification of an opening that has taken place</t>
  </si>
  <si>
    <t xml:space="preserve">attesa apertura per funzione neutro compensato </t>
  </si>
  <si>
    <t>Wait time for  compensated neutral function opening</t>
  </si>
  <si>
    <t>Discrimination</t>
  </si>
  <si>
    <r>
      <t>discriminazione</t>
    </r>
    <r>
      <rPr>
        <b/>
        <sz val="8"/>
        <color indexed="36"/>
        <rFont val="Arial"/>
        <family val="2"/>
      </rPr>
      <t xml:space="preserve"> </t>
    </r>
  </si>
  <si>
    <t>attesa apertura per Blocco P67</t>
  </si>
  <si>
    <t xml:space="preserve">memoria intervento RG </t>
  </si>
  <si>
    <t>Wait time for opening Block P67</t>
  </si>
  <si>
    <t xml:space="preserve">tempo di controllo mancato ripristino RG </t>
  </si>
  <si>
    <t xml:space="preserve">attesa per ripristino automatico breve </t>
  </si>
  <si>
    <t xml:space="preserve">attesa per ripristino automatico lungo </t>
  </si>
  <si>
    <t>Wait time for long automatic recovery</t>
  </si>
  <si>
    <t>Wait time for brief automatic recovery</t>
  </si>
  <si>
    <r>
      <t>attesa per ripristino ciclo di richiusura</t>
    </r>
    <r>
      <rPr>
        <b/>
        <sz val="8"/>
        <color indexed="36"/>
        <rFont val="Arial"/>
        <family val="2"/>
      </rPr>
      <t xml:space="preserve"> </t>
    </r>
  </si>
  <si>
    <t>Wait time for reclosure cycle recovery</t>
  </si>
  <si>
    <t xml:space="preserve">attesa per doppia assenza tensione </t>
  </si>
  <si>
    <t>Wait time for double Mains failure</t>
  </si>
  <si>
    <t>attesa per dichiarazione incongruenza segnali di aperto/chiuso dell’IMS</t>
  </si>
  <si>
    <t xml:space="preserve">consolidamento chiusura </t>
  </si>
  <si>
    <t xml:space="preserve">consolidamento apertura </t>
  </si>
  <si>
    <t xml:space="preserve">attesa per dichiarazione incongruenza Vsb e Rvl a IMS chiuso </t>
  </si>
  <si>
    <r>
      <t>attesa per IMS aperto automatic. e presenza tensione di ritorno stabilizzata</t>
    </r>
    <r>
      <rPr>
        <b/>
        <sz val="8"/>
        <color indexed="36"/>
        <rFont val="Arial"/>
        <family val="2"/>
      </rPr>
      <t xml:space="preserve"> </t>
    </r>
  </si>
  <si>
    <r>
      <t>attesa per dichiarazione IMS aperto automaticamente e assenza tensione</t>
    </r>
    <r>
      <rPr>
        <b/>
        <sz val="8"/>
        <color indexed="36"/>
        <rFont val="Arial"/>
        <family val="2"/>
      </rPr>
      <t xml:space="preserve"> </t>
    </r>
  </si>
  <si>
    <r>
      <t xml:space="preserve">Wait time for automatic SD opening and </t>
    </r>
    <r>
      <rPr>
        <b/>
        <sz val="8"/>
        <color indexed="10"/>
        <rFont val="Arial"/>
        <family val="2"/>
      </rPr>
      <t>restored MAINS enabled</t>
    </r>
  </si>
  <si>
    <r>
      <t xml:space="preserve"> chiusura ICS / Ibt / IbtAI ( 10 ms / 10s / 10s)</t>
    </r>
    <r>
      <rPr>
        <b/>
        <sz val="8"/>
        <color indexed="36"/>
        <rFont val="Arial"/>
        <family val="2"/>
      </rPr>
      <t xml:space="preserve"> </t>
    </r>
  </si>
  <si>
    <t>SSCB closing / LVCB / ( 10 ms / 10s / 10s)</t>
  </si>
  <si>
    <r>
      <t>attesa per evidenziare la mancanza di tensione</t>
    </r>
    <r>
      <rPr>
        <b/>
        <sz val="8"/>
        <color indexed="36"/>
        <rFont val="Arial"/>
        <family val="2"/>
      </rPr>
      <t xml:space="preserve"> </t>
    </r>
  </si>
  <si>
    <t>Wait time to highlight the MAINS failure</t>
  </si>
  <si>
    <t>emissione del comando</t>
  </si>
  <si>
    <r>
      <t>controllo avvenuta apertura</t>
    </r>
    <r>
      <rPr>
        <b/>
        <sz val="8"/>
        <color indexed="36"/>
        <rFont val="Arial"/>
        <family val="2"/>
      </rPr>
      <t xml:space="preserve"> </t>
    </r>
  </si>
  <si>
    <t xml:space="preserve">attesa per evidenziare la presenza tensione breve </t>
  </si>
  <si>
    <r>
      <t>attesa apertura per funzione neutro compensato</t>
    </r>
    <r>
      <rPr>
        <b/>
        <sz val="8"/>
        <color indexed="36"/>
        <rFont val="Arial"/>
        <family val="2"/>
      </rPr>
      <t xml:space="preserve"> </t>
    </r>
  </si>
  <si>
    <t>Wait time for compensated neutral function opening</t>
  </si>
  <si>
    <r>
      <t xml:space="preserve">attesa per dichiarazione incongruenza segnali di aperto/chiuso  </t>
    </r>
    <r>
      <rPr>
        <b/>
        <sz val="8"/>
        <color indexed="36"/>
        <rFont val="Arial"/>
        <family val="2"/>
      </rPr>
      <t xml:space="preserve">  </t>
    </r>
  </si>
  <si>
    <t>0=FRG
1=CNF</t>
  </si>
  <si>
    <r>
      <t>Stato normale del neutro in CP:1 per neutro isolato</t>
    </r>
    <r>
      <rPr>
        <b/>
        <sz val="8"/>
        <color indexed="36"/>
        <rFont val="Arial"/>
        <family val="2"/>
      </rPr>
      <t xml:space="preserve"> </t>
    </r>
  </si>
  <si>
    <t xml:space="preserve">Stato normale dell’automazione: neutro compensato abilitata </t>
  </si>
  <si>
    <t>Stato normale inclusione automatismo</t>
  </si>
  <si>
    <t xml:space="preserve">abilitazione Rich Rapida per dispositivo ICS </t>
  </si>
  <si>
    <r>
      <t>abilitazione ciclo di richiusura come interruttore di CP</t>
    </r>
    <r>
      <rPr>
        <b/>
        <sz val="8"/>
        <color indexed="36"/>
        <rFont val="Arial"/>
        <family val="2"/>
      </rPr>
      <t xml:space="preserve"> </t>
    </r>
  </si>
  <si>
    <t>enable reclosing cycle as a PSCB</t>
  </si>
  <si>
    <t>Priorità IMS corrente (solo per automatismi presenti in direzione uscente – RPV=0)</t>
  </si>
  <si>
    <t xml:space="preserve"> Current SD priority (only for automatisms that are present in the outgoing direction - RPV=0)</t>
  </si>
  <si>
    <t xml:space="preserve"> Timing</t>
  </si>
  <si>
    <t>attesa per evidenziare la mancanza di tensione</t>
  </si>
  <si>
    <r>
      <t>attesa per evidenziare la presenza tensione lunga</t>
    </r>
    <r>
      <rPr>
        <b/>
        <sz val="8"/>
        <color indexed="36"/>
        <rFont val="Arial"/>
        <family val="2"/>
      </rPr>
      <t xml:space="preserve"> </t>
    </r>
  </si>
  <si>
    <t xml:space="preserve">attesa consenso chiusura automatica dopo apertura P67  </t>
  </si>
  <si>
    <t>Wait time for compensated neutral function</t>
  </si>
  <si>
    <t xml:space="preserve">attesa apertura automatica ICS </t>
  </si>
  <si>
    <t>Wait time for SSCB automatic opening</t>
  </si>
  <si>
    <t xml:space="preserve">attesa all’apertura ni/ contratto per P67 ICS </t>
  </si>
  <si>
    <r>
      <t xml:space="preserve">Wait time for opening </t>
    </r>
    <r>
      <rPr>
        <b/>
        <sz val="8"/>
        <color indexed="10"/>
        <rFont val="Calibri"/>
        <family val="2"/>
      </rPr>
      <t xml:space="preserve">ni/ contract </t>
    </r>
    <r>
      <rPr>
        <sz val="8"/>
        <color indexed="8"/>
        <rFont val="Calibri"/>
        <family val="2"/>
      </rPr>
      <t>for P67 ICS</t>
    </r>
  </si>
  <si>
    <r>
      <t>attesa apertura automatica dopo commutazione stato automazione per P67 ICS</t>
    </r>
    <r>
      <rPr>
        <b/>
        <sz val="8"/>
        <color indexed="36"/>
        <rFont val="Arial"/>
        <family val="2"/>
      </rPr>
      <t xml:space="preserve">  </t>
    </r>
  </si>
  <si>
    <t xml:space="preserve">Wait time of automatic opening after automatism change status for SSCB P67 </t>
  </si>
  <si>
    <t>Wait time for automatic opening short nc/SSCB CNF time</t>
  </si>
  <si>
    <t>Wait time for automatic opening SSCB grounding neutral  time</t>
  </si>
  <si>
    <t>memoria intervento RG</t>
  </si>
  <si>
    <t xml:space="preserve"> FPI memory intervention</t>
  </si>
  <si>
    <t>tempo di controllo mancato ripristino RG</t>
  </si>
  <si>
    <t xml:space="preserve"> Time check for FPI recovery failure</t>
  </si>
  <si>
    <r>
      <t>tempo di ritardo rientro RG</t>
    </r>
    <r>
      <rPr>
        <b/>
        <sz val="8"/>
        <color indexed="36"/>
        <rFont val="Arial"/>
        <family val="2"/>
      </rPr>
      <t xml:space="preserve"> </t>
    </r>
  </si>
  <si>
    <t xml:space="preserve">attesa Richiusura Lenta 1(30 s-ICS /40 s-INT) </t>
  </si>
  <si>
    <t>Wait time Slow Reclosure 1(30 s-SSCB /40 s-CB)</t>
  </si>
  <si>
    <t xml:space="preserve">attesa Richiusura Lenta 2 (70 o 120 o 180 s); </t>
  </si>
  <si>
    <t>Wait time Slow Reclosure 2 (70 or 120 or 180 s)</t>
  </si>
  <si>
    <t xml:space="preserve">consolidamento Richiusura Lenta 2 (5 s) </t>
  </si>
  <si>
    <t>Slow Reclosure consolitdation 2 (5 s)</t>
  </si>
  <si>
    <r>
      <t>attesa Richiusura Lenta 3 (50 o 70 o 80 s);</t>
    </r>
    <r>
      <rPr>
        <b/>
        <sz val="8"/>
        <color indexed="36"/>
        <rFont val="Arial"/>
        <family val="2"/>
      </rPr>
      <t xml:space="preserve"> </t>
    </r>
  </si>
  <si>
    <t>Wait time Slow Reclosure 3 (50 or 70 or 80 s)</t>
  </si>
  <si>
    <r>
      <t>neutralizzazione Richiusura Lenta 2 (70 o 120 o 180 s)</t>
    </r>
    <r>
      <rPr>
        <b/>
        <sz val="8"/>
        <color indexed="36"/>
        <rFont val="Arial"/>
        <family val="2"/>
      </rPr>
      <t xml:space="preserve"> </t>
    </r>
  </si>
  <si>
    <t xml:space="preserve">Slow Reclosure reset (70 or 120 or 180 s) </t>
  </si>
  <si>
    <r>
      <t>attesa per ripristino richiusura rapida</t>
    </r>
    <r>
      <rPr>
        <b/>
        <sz val="8"/>
        <color indexed="36"/>
        <rFont val="Arial"/>
        <family val="2"/>
      </rPr>
      <t xml:space="preserve"> </t>
    </r>
  </si>
  <si>
    <t>Wait time for quick reclosure recovery</t>
  </si>
  <si>
    <t xml:space="preserve">enable quick reclosurefor SSCB </t>
  </si>
  <si>
    <t>attesa per ripristino ciclo di richiusura</t>
  </si>
  <si>
    <t xml:space="preserve"> Wait time for reclosure cycle recovery</t>
  </si>
  <si>
    <t>Wait time  for  incongruity statement open / closed signals of the SG</t>
  </si>
  <si>
    <t xml:space="preserve">attesa per dichiarazione incongruenza segnali di aperto/chiuso dell'OdM </t>
  </si>
  <si>
    <t xml:space="preserve">attesa per dichiarazione incongruenza Vsb e Rvl ad interruttore chiuso  </t>
  </si>
  <si>
    <t xml:space="preserve">Wait time for BVI, LVI incongruity statement, for SD closed </t>
  </si>
  <si>
    <t>Wait time for BVI, LVI  incongruity statement for closed CB</t>
  </si>
  <si>
    <r>
      <t>attesa per IMS aperto automatic. e presenza tensione di ritorno stabilizzat</t>
    </r>
    <r>
      <rPr>
        <b/>
        <sz val="8"/>
        <color indexed="36"/>
        <rFont val="Arial"/>
        <family val="2"/>
      </rPr>
      <t xml:space="preserve">a </t>
    </r>
  </si>
  <si>
    <r>
      <t>Wait time for automatic SD opening and</t>
    </r>
    <r>
      <rPr>
        <b/>
        <sz val="8"/>
        <color indexed="10"/>
        <rFont val="Calibri"/>
        <family val="2"/>
      </rPr>
      <t xml:space="preserve"> restored MAINS enabled</t>
    </r>
  </si>
  <si>
    <t>Wait time for SD automatic opening statement and MAINS failure</t>
  </si>
  <si>
    <t>YES=0 
NO=1
BVI=2
59v0=3</t>
  </si>
  <si>
    <r>
      <t xml:space="preserve">300 bps
600 bps
1200 bps
2400 bps
4800 bps
9600 bps
19200 bps
38400 bps
</t>
    </r>
    <r>
      <rPr>
        <sz val="8"/>
        <color indexed="8"/>
        <rFont val="Arial"/>
        <family val="2"/>
      </rPr>
      <t>57600 bps
115200 bps</t>
    </r>
  </si>
  <si>
    <t xml:space="preserve">It defines the normal status of the direction of the protection </t>
  </si>
  <si>
    <t>00000000</t>
  </si>
  <si>
    <t>00000000
01010101-31123112</t>
  </si>
  <si>
    <t>Measurement offset</t>
  </si>
  <si>
    <t>Sign Reverse</t>
  </si>
  <si>
    <t>Measurement Range</t>
  </si>
  <si>
    <t xml:space="preserve">LVCB Reset time  (30min Anti-islanding) </t>
  </si>
  <si>
    <r>
      <rPr>
        <sz val="8"/>
        <color indexed="8"/>
        <rFont val="Arial"/>
        <family val="2"/>
      </rPr>
      <t xml:space="preserve">neutralizzazione Int. bt; </t>
    </r>
    <r>
      <rPr>
        <b/>
        <sz val="8"/>
        <color indexed="10"/>
        <rFont val="Arial"/>
        <family val="2"/>
      </rPr>
      <t xml:space="preserve">(30min Anti-isola) </t>
    </r>
  </si>
  <si>
    <t xml:space="preserve">Delay time before the verification of the FPI (zero current, overcurrent) signals </t>
  </si>
  <si>
    <t xml:space="preserve">Normal status of automatism enabling </t>
  </si>
  <si>
    <r>
      <rPr>
        <sz val="8"/>
        <rFont val="Arial"/>
        <family val="2"/>
      </rPr>
      <t>The default value is equal to impulsive, and an e</t>
    </r>
    <r>
      <rPr>
        <sz val="8"/>
        <color indexed="8"/>
        <rFont val="Arial"/>
        <family val="2"/>
      </rPr>
      <t>vent is sent upon transition from the idle to the active status</t>
    </r>
    <r>
      <rPr>
        <b/>
        <sz val="8"/>
        <color indexed="8"/>
        <rFont val="Arial"/>
        <family val="2"/>
      </rPr>
      <t>.</t>
    </r>
    <r>
      <rPr>
        <sz val="8"/>
        <color indexed="8"/>
        <rFont val="Arial"/>
        <family val="2"/>
      </rPr>
      <t xml:space="preserve">
If the value is set to 1, an event is sent for any state transition.</t>
    </r>
  </si>
  <si>
    <r>
      <t>The default v</t>
    </r>
    <r>
      <rPr>
        <sz val="8"/>
        <rFont val="Arial"/>
        <family val="2"/>
      </rPr>
      <t>alue is equal to impulsive,</t>
    </r>
    <r>
      <rPr>
        <sz val="8"/>
        <color indexed="8"/>
        <rFont val="Arial"/>
        <family val="2"/>
      </rPr>
      <t xml:space="preserve"> and an event is sent upon transition from the idle to the active status.
If the value is set to 1, an event is sent for any status transition.</t>
    </r>
  </si>
  <si>
    <t>0=PEF
1=CNF</t>
  </si>
  <si>
    <r>
      <t xml:space="preserve">Wait short time to highlight </t>
    </r>
    <r>
      <rPr>
        <b/>
        <sz val="8"/>
        <color indexed="10"/>
        <rFont val="Calibri"/>
        <family val="2"/>
      </rPr>
      <t xml:space="preserve">how long MAINS has been restored </t>
    </r>
  </si>
  <si>
    <r>
      <t xml:space="preserve"> Wait long time to highlight </t>
    </r>
    <r>
      <rPr>
        <b/>
        <sz val="8"/>
        <color indexed="10"/>
        <rFont val="Calibri"/>
        <family val="2"/>
      </rPr>
      <t xml:space="preserve">how long MAINS has been restored </t>
    </r>
  </si>
  <si>
    <t>Wait  time to highlight MAINS failure</t>
  </si>
  <si>
    <t>Yes/No 
LVI
BVI
59v0
TR1-SG
TR2-SG</t>
  </si>
  <si>
    <t xml:space="preserve">none
LVCB_AI
</t>
  </si>
  <si>
    <t>consente di configurare il tipo di automatismo associato all'interruttore BT</t>
  </si>
  <si>
    <t>It allows for the automatism type of the LVCB (e.g.. Anti Islanding Functionality) to be selected.</t>
  </si>
  <si>
    <t>DCE Type</t>
  </si>
  <si>
    <t>DIR_SET</t>
  </si>
  <si>
    <t>The field indicates the value of the Spare RS to be used for the CBFail. This remote signal must not be used by a RCP already.</t>
  </si>
  <si>
    <t xml:space="preserve"> DIR (for n-1 odd)</t>
  </si>
  <si>
    <t>The value 0 (YES) indicates that the RS is Spare;
The value 1 (NO) indicates that the RS is associated to a SG;
The value 2 (BVI) indicates  that an external Voltage Indicator has been assigned;
The value 3 (59v0) indicates that it has been assigned to a LVCB with function 59v0.</t>
  </si>
  <si>
    <r>
      <t>It allows to either configure the management or of the T</t>
    </r>
    <r>
      <rPr>
        <vertAlign val="subscript"/>
        <sz val="8"/>
        <color indexed="8"/>
        <rFont val="Arial"/>
        <family val="2"/>
      </rPr>
      <t>amb</t>
    </r>
    <r>
      <rPr>
        <sz val="8"/>
        <color indexed="8"/>
        <rFont val="Arial"/>
        <family val="2"/>
      </rPr>
      <t xml:space="preserve">  (utilized in order to measure the ambient temperature of the secondary substation) or to ignore it.</t>
    </r>
  </si>
  <si>
    <t xml:space="preserve"> The field indicates the value of the Spare RS to be used for CBFail. This remote signal must not be used by an LVI already.</t>
  </si>
  <si>
    <t>Recloser (79X_E/79X_D)</t>
  </si>
  <si>
    <t xml:space="preserve"> P_E/P_D (for n-1 odd)</t>
  </si>
  <si>
    <t>The field indicates the value of the unavailable RS. The default value is equal to n, i.e. the DFPI RS corresponding to the n-th P_E/P_D managed. Nonetheless, there is the possibility to configure it with a different value, defined here .</t>
  </si>
  <si>
    <t>P_E</t>
  </si>
  <si>
    <t>P_E/P_D</t>
  </si>
  <si>
    <t xml:space="preserve"> The field indicates the value of the available RS to be used for DIR. This remote signal must not be used by an LVI already.</t>
  </si>
  <si>
    <t xml:space="preserve"> LVI_LVCB</t>
  </si>
  <si>
    <t>Trip</t>
  </si>
  <si>
    <t>FPI_ZS</t>
  </si>
  <si>
    <t>It indicates the hardware signal associated to the input.</t>
  </si>
  <si>
    <t>51S (enabled if Trip Enabled=Yes, for n odd)</t>
  </si>
  <si>
    <t xml:space="preserve"> 67S (enabled if Trip Enabled=Yes, for n odd)</t>
  </si>
  <si>
    <t>It allows for the idle status related to the 51S signal to be configured.</t>
  </si>
  <si>
    <t>It allows for the idle status related to the 67S signal to be configured.</t>
  </si>
  <si>
    <t>It enables/disables the signals 51S and 67S, for odd n.</t>
  </si>
  <si>
    <t xml:space="preserve"> FPI_ZS (enabled if DFPI Enabled=Yes)</t>
  </si>
  <si>
    <t>FPI_OC (enabled if DFPIEnabled=Yes)</t>
  </si>
  <si>
    <t>SD n PARAMETERS</t>
  </si>
  <si>
    <t xml:space="preserve"> LVI (enabled if DFPI Enabled=Yes)</t>
  </si>
  <si>
    <t xml:space="preserve"> FPI_OV (enabled if DFPI Enabled=Yes)</t>
  </si>
  <si>
    <t>FPI_ZS (enabled if DFPI Enabled=Yes)</t>
  </si>
  <si>
    <t xml:space="preserve"> It allows for the Enabled or Disabled status of the line voltage indicator (LVI) to be configured.
 The management of the LVI involves the unavailability of the corresponding Spare RS .
</t>
  </si>
  <si>
    <t xml:space="preserve"> It enables/disables the signal related to the line voltage indicator.
 The management of the LVI involves the unavailability of the corresponding Spare RS .
</t>
  </si>
  <si>
    <t xml:space="preserve"> It enables/disables a RS related to a circuit breaker failure.
 The management of the CBFail involves the unavailability of the corresponding Spare RS .
</t>
  </si>
  <si>
    <t xml:space="preserve">Spare RS </t>
  </si>
  <si>
    <t xml:space="preserve"> It enables/disables the signal related to the RCP, (Reclosure Cycle in Progress).
 The management of the RCPn involves the unavailability of the RS defined in the field “Spare RS ”.  
</t>
  </si>
  <si>
    <t xml:space="preserve">Spare RS  </t>
  </si>
  <si>
    <t xml:space="preserve"> It enables/disables an RS related to a circuit breaker failure.
 The management of the CBFail involves the unavailability of the corresponding Spare RS .  
</t>
  </si>
  <si>
    <t xml:space="preserve"> It enables/disables the signal related to the P_E/P_D, (Protection Excluded/Protection Included).
 The management of the P_E/P_D involves the unavailability of the RS defined in the field “Spare RS ”.
</t>
  </si>
  <si>
    <t xml:space="preserve"> It enables/disables a RS related to a PaWa. (Panel Warning).
 The management of the PaWa involves the unavailability of the corresponding Spare RS .
</t>
  </si>
  <si>
    <t xml:space="preserve"> It enables/disables the signal related to the Line Voltage Indicator (LVI).
 The management of the LVI involves the unavailability of the corresponding Spare RS .
</t>
  </si>
  <si>
    <t xml:space="preserve"> It enables/disables the signal related to the Direction of the protection.
 The management of the DIR involves the unavailability of the corresponding Spare RS 
</t>
  </si>
  <si>
    <t xml:space="preserve"> Spare RS 
 FPI_ZS
 FPI_OC</t>
  </si>
  <si>
    <t>Spare RS  1</t>
  </si>
  <si>
    <t>It allows for whether to use or not the Spare RS  1, or to operate it as a BVI or a 59v0.
The possible use as a LVI1 or  “Tripped”is displayed also.</t>
  </si>
  <si>
    <t>Spare RS  2</t>
  </si>
  <si>
    <t>It allows for whether to use or not the Spare RS  2, or to operate it as a BVI or a 59v0.
The possible use as a LVI2 or   “Tripped” is displayed also.</t>
  </si>
  <si>
    <t>Spare RS  n</t>
  </si>
  <si>
    <t>It allows for whether to use or not the Spare RS  n, or to operate it as a BVI or a 59v0.
The possible use as a LVI1n or   “Tripped” is displayed also.</t>
  </si>
  <si>
    <t>Spare RS  16</t>
  </si>
  <si>
    <t>It allows for whether to use or not the Spare RS  1,6 or to operate it as a BVI or a 59v0.
The possible use as a LVI16 or   “Tripped”is displayed also.</t>
  </si>
  <si>
    <t xml:space="preserve"> It assigns a full name to the Spare RS  for its clearer identification. The content of the field is not transferred to the non-volatile memory of the UE, but rather remains stored in the database source for documentation purposes .</t>
  </si>
  <si>
    <t>Spare TM  1</t>
  </si>
  <si>
    <t>It allows to either configure the management or of the Spare TM  1 or to ignore it.</t>
  </si>
  <si>
    <t>Spare TM  2</t>
  </si>
  <si>
    <t>It allows to either configure the management or of the Spare TM  2 or to ignore it.</t>
  </si>
  <si>
    <t>Spare TM  9</t>
  </si>
  <si>
    <t>It allows to either configure the management or of the Spare TM  9 or to ignore it.</t>
  </si>
  <si>
    <t>It allows to either configure the management or of the Spare TM  …. or to ignore it.</t>
  </si>
  <si>
    <t>Spare TM  16</t>
  </si>
  <si>
    <t>It allows to either configure the management or of the Spare TM  16 or to ignore it.</t>
  </si>
  <si>
    <t>It assigns a full name to the Spare TM  for its clearer identification. The content of the field is not transferred to the non-volatile memory of the UE, but rather remains stored in the database source for documentation purposes.</t>
  </si>
  <si>
    <t>ITEM_ID</t>
  </si>
  <si>
    <t>System Alarms (s)</t>
  </si>
  <si>
    <t>Substation door opening (s)</t>
  </si>
  <si>
    <r>
      <t>0</t>
    </r>
    <r>
      <rPr>
        <sz val="8"/>
        <color indexed="8"/>
        <rFont val="Symbol"/>
        <family val="1"/>
        <charset val="2"/>
      </rPr>
      <t>¸</t>
    </r>
    <r>
      <rPr>
        <sz val="8"/>
        <color indexed="8"/>
        <rFont val="Arial"/>
        <family val="2"/>
      </rPr>
      <t>2000 step 1</t>
    </r>
  </si>
  <si>
    <t>i_TM_MAX_VALUE</t>
  </si>
  <si>
    <t>i_TM_MIN_VALUE</t>
  </si>
  <si>
    <t>Full scale Max</t>
  </si>
  <si>
    <t>Full scali Min</t>
  </si>
  <si>
    <t>It is the min full scale value of the measurement</t>
  </si>
  <si>
    <t>It is the max full scale value of the measurement</t>
  </si>
  <si>
    <t xml:space="preserve">GSM-DCS1800
PSTN
DEDICATED
IEC104-RJ45
IEC104-RS232
IEC104-GPRS
</t>
  </si>
  <si>
    <t>It indicates either the type of DCE, or the type of communication network utilized. 
- GSM-DCS1800 -&gt; GSM Modem - IEC101 protocol;
- PSTN - 56k modem  - IEC101 protocol;
- DEDICATED – direct serial connection - IEC101 protocol;
- IEC104-RJ45 - direct ethernet connection IEC104 protocol;
- IEC104-RS232 - direct serial connection - IEC104 protocol  (PPP protocol, TCP/IP stack managed by the RTU);
- IEC104-GPRS - GPRS modem connection- with IEC104 protocol (PPP protocol, TCP/IP stack managed by the RTU)</t>
  </si>
  <si>
    <t>i_NTP_SERVER1</t>
  </si>
  <si>
    <t>i_NTP_SERVER2</t>
  </si>
  <si>
    <t>i_NTP_SYNC_PERIOD</t>
  </si>
  <si>
    <t>i_NTP_SYNC_TIMEOUT</t>
  </si>
  <si>
    <t>i_NTP_SYNC_RETRIES</t>
  </si>
  <si>
    <t>i_NTP_SYNC_RETRIES_TIMEOUT</t>
  </si>
  <si>
    <t>i_IEC104_T1</t>
  </si>
  <si>
    <t>i_IEC104_T2</t>
  </si>
  <si>
    <t>i_IEC104_T3</t>
  </si>
  <si>
    <t>i_IEC104_K</t>
  </si>
  <si>
    <t>i_IEC104_W</t>
  </si>
  <si>
    <t>i_IEC_COT_SIZE</t>
  </si>
  <si>
    <t>i_IEC_IOA_SIZE</t>
  </si>
  <si>
    <t>i_IEC_MAX_ASDU_SIZE</t>
  </si>
  <si>
    <t>i_IEC_CYCLE_PERIOD</t>
  </si>
  <si>
    <t>RTU_COMMUNICATION=103</t>
  </si>
  <si>
    <t>RTU_COMMUNICATION=104</t>
  </si>
  <si>
    <t>RTU_COMMUNICATION=105</t>
  </si>
  <si>
    <t>RTU_COMMUNICATION=106</t>
  </si>
  <si>
    <t>RTU_COMMUNICATION=107</t>
  </si>
  <si>
    <t>RTU_COMMUNICATION=108</t>
  </si>
  <si>
    <t>RTU_COMMUNICATION=109</t>
  </si>
  <si>
    <t>RTU_COMMUNICATION=110</t>
  </si>
  <si>
    <t>i_IEC104_MAX_CONNECTIONS</t>
  </si>
  <si>
    <t>i_CC_OA</t>
  </si>
  <si>
    <t>i_CC_IPS</t>
  </si>
  <si>
    <t>CC=200+n</t>
  </si>
  <si>
    <t>i_GPRS_APN</t>
  </si>
  <si>
    <t>i_GPRS_USER</t>
  </si>
  <si>
    <t>i_GPRS_PASS</t>
  </si>
  <si>
    <t>i_GPRS_CONFIG</t>
  </si>
  <si>
    <t>i_ETH_IP</t>
  </si>
  <si>
    <t>i_ETH_MASK</t>
  </si>
  <si>
    <t>i_ETH_GW</t>
  </si>
  <si>
    <t>i_ETH_MAC</t>
  </si>
  <si>
    <t>i_TCP_MTU</t>
  </si>
  <si>
    <t>i_TCP_TIMEOUT</t>
  </si>
  <si>
    <t>i_TCP_RETRIES</t>
  </si>
  <si>
    <t>i_TCP_WS</t>
  </si>
  <si>
    <t>IP Address of the NTP server</t>
  </si>
  <si>
    <t xml:space="preserve">IP address of the NTP server for clock syncronization </t>
  </si>
  <si>
    <t>time synchronization with NTP server</t>
  </si>
  <si>
    <t>connection timeout with the server ntp</t>
  </si>
  <si>
    <t>number of attempts to reconnect with the NTP server</t>
  </si>
  <si>
    <t>waiting time for reconnection with the NTP server</t>
  </si>
  <si>
    <t>i_PROFILE</t>
  </si>
  <si>
    <t>ASDU address size</t>
  </si>
  <si>
    <t>COT size</t>
  </si>
  <si>
    <t>max ASDU size</t>
  </si>
  <si>
    <t>i_IEC_COMMON_ASDU_ADDR_SIZE</t>
  </si>
  <si>
    <t>Time out for frames types SEND / TEST</t>
  </si>
  <si>
    <t>Time out for ACKs if there is nothing to transmit</t>
  </si>
  <si>
    <t>Time to send out TEST frames (T3&gt; = T1)</t>
  </si>
  <si>
    <t>T1</t>
  </si>
  <si>
    <t>T2</t>
  </si>
  <si>
    <t>W</t>
  </si>
  <si>
    <t>K</t>
  </si>
  <si>
    <t>enabled if DCE=IEC104-RJ45 or IEC104-GPRS or IEC104-RS232</t>
  </si>
  <si>
    <t>enabled if DCE=IEC104-RJ45 or IEC104-GPRS or IEC104-RS239</t>
  </si>
  <si>
    <t xml:space="preserve">enabled if DCE=IEC104-GPRS </t>
  </si>
  <si>
    <t>Max IEC104 Connections</t>
  </si>
  <si>
    <t>Number of messages received without being validated (sending ACK)</t>
  </si>
  <si>
    <t>Maximum number of messages transmitted without knowing before stopping transmission</t>
  </si>
  <si>
    <t>Source address of the control center on the remote control (maximum 6 possible)</t>
  </si>
  <si>
    <t>List associated with the source address of the command control center on remote IP addresses (up to 12 addresses)</t>
  </si>
  <si>
    <t>1-6</t>
  </si>
  <si>
    <t>10 min</t>
  </si>
  <si>
    <t>APN for the PPP connection</t>
  </si>
  <si>
    <t>Password for the PPP connection to the APN</t>
  </si>
  <si>
    <t>User for the PPP connection to the APN</t>
  </si>
  <si>
    <t>GPRS custom initialization</t>
  </si>
  <si>
    <t>CC Source address</t>
  </si>
  <si>
    <t>CC Ips</t>
  </si>
  <si>
    <t xml:space="preserve">APN </t>
  </si>
  <si>
    <t>User</t>
  </si>
  <si>
    <t xml:space="preserve">Password </t>
  </si>
  <si>
    <t>IP</t>
  </si>
  <si>
    <t>Gateway</t>
  </si>
  <si>
    <t xml:space="preserve">MAC </t>
  </si>
  <si>
    <t>Timeout</t>
  </si>
  <si>
    <t>MTU</t>
  </si>
  <si>
    <t>N° Retries</t>
  </si>
  <si>
    <t>Window</t>
  </si>
  <si>
    <t>MTU (Maximum Transmission Unit) of the TCP</t>
  </si>
  <si>
    <t>timeout for a TCP packet</t>
  </si>
  <si>
    <t>maximun number of retries of a TCP packet</t>
  </si>
  <si>
    <t>Maximum receive window size (bytes) that can work with the RTU</t>
  </si>
  <si>
    <t>Netmask</t>
  </si>
  <si>
    <t xml:space="preserve">LAN mask </t>
  </si>
  <si>
    <t>LAN IP address of the RTU</t>
  </si>
  <si>
    <t>LAN Gateway IP address</t>
  </si>
  <si>
    <t>MAC addres of network card</t>
  </si>
  <si>
    <t>Maximum number of active connections with the IEC104 protocol</t>
  </si>
  <si>
    <t>size of the common address of Application Service Data Units (ASDU)</t>
  </si>
  <si>
    <t>IOA  size</t>
  </si>
  <si>
    <t>Information Object Address (IOA) size</t>
  </si>
  <si>
    <t>Cause of Transmission size</t>
  </si>
  <si>
    <t>max length of ASDU</t>
  </si>
  <si>
    <t>1,2,3</t>
  </si>
  <si>
    <r>
      <t>1</t>
    </r>
    <r>
      <rPr>
        <sz val="8"/>
        <color indexed="8"/>
        <rFont val="Symbol"/>
        <family val="1"/>
        <charset val="2"/>
      </rPr>
      <t>¸</t>
    </r>
    <r>
      <rPr>
        <sz val="8"/>
        <color indexed="8"/>
        <rFont val="Arial"/>
        <family val="2"/>
      </rPr>
      <t>255 step 1</t>
    </r>
  </si>
  <si>
    <t>Cyclic Period</t>
  </si>
  <si>
    <t>cyclic period for measures sending</t>
  </si>
  <si>
    <r>
      <t>1</t>
    </r>
    <r>
      <rPr>
        <sz val="8"/>
        <color indexed="8"/>
        <rFont val="Symbol"/>
        <family val="1"/>
        <charset val="2"/>
      </rPr>
      <t>¸</t>
    </r>
    <r>
      <rPr>
        <sz val="8"/>
        <color indexed="8"/>
        <rFont val="Arial"/>
        <family val="2"/>
      </rPr>
      <t>1440 step 1</t>
    </r>
  </si>
  <si>
    <t xml:space="preserve">enabled if DCE=IEC104-RJ45 </t>
  </si>
  <si>
    <t>enabled if DCE=IEC104-RJ45</t>
  </si>
  <si>
    <t>connection timeout with the server NTP</t>
  </si>
  <si>
    <t xml:space="preserve">enabled if DCE=GSM-DCS1800
PSTN
DEDICATED
</t>
  </si>
  <si>
    <t>EN</t>
  </si>
  <si>
    <t>EN, IT, ES, PT</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</si>
</sst>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b/>
      <sz val="8"/>
      <color indexed="8"/>
      <name val="Arial"/>
      <family val="2"/>
    </font>
    <font>
      <sz val="8"/>
      <color indexed="8"/>
      <name val="Arial"/>
      <family val="2"/>
    </font>
    <font>
      <sz val="8"/>
      <color indexed="8"/>
      <name val="Symbol"/>
      <family val="1"/>
      <charset val="2"/>
    </font>
    <font>
      <b/>
      <sz val="11"/>
      <color indexed="8"/>
      <name val="Calibri"/>
      <family val="2"/>
    </font>
    <font>
      <sz val="11"/>
      <name val="Calibri"/>
      <family val="2"/>
    </font>
    <font>
      <sz val="11"/>
      <color indexed="10"/>
      <name val="Calibri"/>
      <family val="2"/>
    </font>
    <font>
      <sz val="10"/>
      <name val="Arial"/>
      <family val="2"/>
    </font>
    <font>
      <b/>
      <sz val="9"/>
      <name val="Arial"/>
      <family val="2"/>
    </font>
    <font>
      <sz val="9"/>
      <name val="Arial"/>
      <family val="2"/>
    </font>
    <font>
      <sz val="9"/>
      <color indexed="10"/>
      <name val="Arial"/>
      <family val="2"/>
    </font>
    <font>
      <b/>
      <sz val="11"/>
      <name val="Calibri"/>
      <family val="2"/>
    </font>
    <font>
      <b/>
      <sz val="8"/>
      <name val="Arial"/>
      <family val="2"/>
    </font>
    <font>
      <b/>
      <sz val="11"/>
      <color indexed="8"/>
      <name val="Calibri"/>
      <family val="2"/>
    </font>
    <font>
      <sz val="8"/>
      <name val="Arial"/>
      <family val="2"/>
    </font>
    <font>
      <b/>
      <sz val="8"/>
      <color indexed="36"/>
      <name val="Arial"/>
      <family val="2"/>
    </font>
    <font>
      <sz val="8"/>
      <color indexed="36"/>
      <name val="Arial"/>
      <family val="2"/>
    </font>
    <font>
      <b/>
      <sz val="8"/>
      <color indexed="53"/>
      <name val="Arial"/>
      <family val="2"/>
    </font>
    <font>
      <sz val="8"/>
      <color indexed="10"/>
      <name val="Arial"/>
      <family val="2"/>
    </font>
    <font>
      <sz val="8"/>
      <name val="Symbol"/>
      <family val="1"/>
      <charset val="2"/>
    </font>
    <font>
      <vertAlign val="subscript"/>
      <sz val="8"/>
      <color indexed="8"/>
      <name val="Arial"/>
      <family val="2"/>
    </font>
    <font>
      <b/>
      <sz val="8"/>
      <color indexed="10"/>
      <name val="Arial"/>
      <family val="2"/>
    </font>
    <font>
      <sz val="8"/>
      <color indexed="8"/>
      <name val="Calibri"/>
      <family val="2"/>
    </font>
    <font>
      <b/>
      <sz val="8"/>
      <color indexed="10"/>
      <name val="Calibri"/>
      <family val="2"/>
    </font>
    <font>
      <sz val="11"/>
      <color rgb="FFFF0000"/>
      <name val="Calibri"/>
      <family val="2"/>
      <scheme val="minor"/>
    </font>
    <font>
      <b/>
      <sz val="9"/>
      <color rgb="FFFF0000"/>
      <name val="Arial"/>
      <family val="2"/>
    </font>
    <font>
      <sz val="8"/>
      <color theme="1"/>
      <name val="Arial"/>
      <family val="2"/>
    </font>
    <font>
      <b/>
      <sz val="8"/>
      <color theme="1"/>
      <name val="Arial"/>
      <family val="2"/>
    </font>
    <font>
      <sz val="8"/>
      <color theme="1"/>
      <name val="Symbol"/>
      <family val="1"/>
      <charset val="2"/>
    </font>
    <font>
      <b/>
      <sz val="8"/>
      <name val="Calibri"/>
      <family val="2"/>
      <scheme val="minor"/>
    </font>
    <font>
      <sz val="8"/>
      <color rgb="FFFF0000"/>
      <name val="Calibri"/>
      <family val="2"/>
      <scheme val="minor"/>
    </font>
    <font>
      <sz val="8"/>
      <color theme="1"/>
      <name val="Calibri"/>
      <family val="2"/>
      <scheme val="minor"/>
    </font>
    <font>
      <b/>
      <sz val="8"/>
      <color rgb="FFFFFFFF"/>
      <name val="Arial"/>
      <family val="2"/>
    </font>
    <font>
      <sz val="8"/>
      <color theme="9" tint="-0.249977111117893"/>
      <name val="Calibri"/>
      <family val="2"/>
      <scheme val="minor"/>
    </font>
    <font>
      <b/>
      <sz val="8"/>
      <color theme="1"/>
      <name val="Courier New"/>
      <family val="3"/>
    </font>
    <font>
      <sz val="8"/>
      <color theme="1"/>
      <name val="Courier New"/>
      <family val="3"/>
    </font>
    <font>
      <b/>
      <sz val="8"/>
      <color rgb="FFFF0000"/>
      <name val="Arial"/>
      <family val="2"/>
    </font>
    <font>
      <b/>
      <sz val="8"/>
      <color rgb="FFFF0000"/>
      <name val="Calibri"/>
      <family val="2"/>
      <scheme val="minor"/>
    </font>
    <font>
      <b/>
      <sz val="11"/>
      <color theme="1"/>
      <name val="Calibri"/>
      <family val="2"/>
      <scheme val="minor"/>
    </font>
    <font>
      <sz val="11"/>
      <color theme="1" tint="0.499984740745262"/>
      <name val="Calibri"/>
      <family val="2"/>
      <scheme val="minor"/>
    </font>
    <font>
      <sz val="11"/>
      <color theme="1" tint="0.499984740745262"/>
      <name val="Calibri"/>
      <family val="2"/>
    </font>
    <font>
      <sz val="11"/>
      <name val="Calibri"/>
      <family val="2"/>
      <scheme val="minor"/>
    </font>
  </fonts>
  <fills count="15">
    <fill>
      <patternFill patternType="none"/>
    </fill>
    <fill>
      <patternFill patternType="gray125"/>
    </fill>
    <fill>
      <patternFill patternType="solid">
        <fgColor indexed="14"/>
        <bgColor indexed="64"/>
      </patternFill>
    </fill>
    <fill>
      <patternFill patternType="solid">
        <fgColor indexed="40"/>
        <bgColor indexed="64"/>
      </patternFill>
    </fill>
    <fill>
      <patternFill patternType="solid">
        <fgColor indexed="15"/>
        <bgColor indexed="64"/>
      </patternFill>
    </fill>
    <fill>
      <patternFill patternType="solid">
        <fgColor indexed="11"/>
        <bgColor indexed="64"/>
      </patternFill>
    </fill>
    <fill>
      <patternFill patternType="solid">
        <fgColor indexed="47"/>
        <bgColor indexed="64"/>
      </patternFill>
    </fill>
    <fill>
      <patternFill patternType="solid">
        <fgColor indexed="13"/>
        <bgColor indexed="64"/>
      </patternFill>
    </fill>
    <fill>
      <patternFill patternType="solid">
        <fgColor rgb="FFFFFF00"/>
        <bgColor indexed="64"/>
      </patternFill>
    </fill>
    <fill>
      <patternFill patternType="solid">
        <fgColor rgb="FF92D050"/>
        <bgColor indexed="64"/>
      </patternFill>
    </fill>
    <fill>
      <patternFill patternType="solid">
        <fgColor theme="5" tint="0.39997558519241921"/>
        <bgColor indexed="64"/>
      </patternFill>
    </fill>
    <fill>
      <patternFill patternType="mediumGray">
        <fgColor rgb="FF000000"/>
        <bgColor rgb="FF666666"/>
      </patternFill>
    </fill>
    <fill>
      <patternFill patternType="solid">
        <fgColor theme="0"/>
        <bgColor indexed="64"/>
      </patternFill>
    </fill>
    <fill>
      <patternFill patternType="solid">
        <fgColor rgb="FF00B050"/>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808080"/>
      </left>
      <right style="medium">
        <color rgb="FF808080"/>
      </right>
      <top style="medium">
        <color rgb="FF808080"/>
      </top>
      <bottom style="medium">
        <color rgb="FF808080"/>
      </bottom>
      <diagonal/>
    </border>
    <border>
      <left style="medium">
        <color rgb="FF808080"/>
      </left>
      <right style="medium">
        <color rgb="FF808080"/>
      </right>
      <top/>
      <bottom style="medium">
        <color rgb="FF808080"/>
      </bottom>
      <diagonal/>
    </border>
    <border>
      <left/>
      <right style="medium">
        <color rgb="FF808080"/>
      </right>
      <top style="medium">
        <color rgb="FF808080"/>
      </top>
      <bottom/>
      <diagonal/>
    </border>
    <border>
      <left/>
      <right style="medium">
        <color rgb="FF808080"/>
      </right>
      <top style="medium">
        <color rgb="FF808080"/>
      </top>
      <bottom style="medium">
        <color rgb="FF808080"/>
      </bottom>
      <diagonal/>
    </border>
    <border>
      <left/>
      <right style="medium">
        <color rgb="FF808080"/>
      </right>
      <top/>
      <bottom style="medium">
        <color rgb="FF808080"/>
      </bottom>
      <diagonal/>
    </border>
  </borders>
  <cellStyleXfs count="2">
    <xf numFmtId="0" fontId="0" fillId="0" borderId="0"/>
    <xf numFmtId="0" fontId="7" fillId="0" borderId="0"/>
  </cellStyleXfs>
  <cellXfs count="202">
    <xf numFmtId="0" fontId="0" fillId="0" borderId="0" xfId="0"/>
    <xf numFmtId="0" fontId="4" fillId="0" borderId="1" xfId="0" applyNumberFormat="1" applyFont="1" applyFill="1" applyBorder="1" applyAlignment="1">
      <alignment horizontal="center"/>
    </xf>
    <xf numFmtId="0" fontId="0" fillId="0" borderId="1" xfId="0" applyNumberFormat="1" applyFont="1" applyFill="1" applyBorder="1" applyAlignment="1">
      <alignment horizontal="right"/>
    </xf>
    <xf numFmtId="0" fontId="0" fillId="0" borderId="1" xfId="0" quotePrefix="1" applyNumberFormat="1" applyFont="1" applyFill="1" applyBorder="1" applyAlignment="1"/>
    <xf numFmtId="0" fontId="0" fillId="0" borderId="1" xfId="0" applyNumberFormat="1" applyFont="1" applyFill="1" applyBorder="1" applyAlignment="1"/>
    <xf numFmtId="0" fontId="0" fillId="0" borderId="1" xfId="0" applyNumberFormat="1" applyFill="1" applyBorder="1" applyAlignment="1">
      <alignment horizontal="center"/>
    </xf>
    <xf numFmtId="0" fontId="0" fillId="0" borderId="0" xfId="0" applyFill="1"/>
    <xf numFmtId="0" fontId="0" fillId="0" borderId="1" xfId="0" applyNumberFormat="1" applyFill="1" applyBorder="1" applyAlignment="1"/>
    <xf numFmtId="0" fontId="0" fillId="0" borderId="1" xfId="0" applyBorder="1"/>
    <xf numFmtId="0" fontId="5" fillId="0" borderId="1" xfId="0" applyFont="1" applyBorder="1" applyAlignment="1">
      <alignment horizontal="center"/>
    </xf>
    <xf numFmtId="0" fontId="0" fillId="0" borderId="1" xfId="0" applyBorder="1" applyAlignment="1">
      <alignment horizontal="center"/>
    </xf>
    <xf numFmtId="0" fontId="0" fillId="0" borderId="0" xfId="0" applyBorder="1" applyAlignment="1">
      <alignment horizontal="right"/>
    </xf>
    <xf numFmtId="0" fontId="0" fillId="0" borderId="0" xfId="0" applyAlignment="1">
      <alignment horizontal="center"/>
    </xf>
    <xf numFmtId="0" fontId="7" fillId="0" borderId="2" xfId="1" applyBorder="1"/>
    <xf numFmtId="0" fontId="7" fillId="0" borderId="3" xfId="1" applyBorder="1"/>
    <xf numFmtId="0" fontId="7" fillId="0" borderId="4" xfId="1" applyBorder="1"/>
    <xf numFmtId="0" fontId="7" fillId="0" borderId="0" xfId="1"/>
    <xf numFmtId="0" fontId="8" fillId="0" borderId="1" xfId="1" applyFont="1" applyBorder="1" applyAlignment="1">
      <alignment horizontal="center" textRotation="90"/>
    </xf>
    <xf numFmtId="0" fontId="9" fillId="0" borderId="1" xfId="1" applyFont="1" applyBorder="1" applyAlignment="1">
      <alignment horizontal="center" textRotation="90"/>
    </xf>
    <xf numFmtId="0" fontId="8" fillId="0" borderId="1" xfId="1" applyFont="1" applyBorder="1" applyAlignment="1">
      <alignment horizontal="center" textRotation="90" wrapText="1"/>
    </xf>
    <xf numFmtId="0" fontId="9" fillId="0" borderId="1" xfId="1" applyFont="1" applyBorder="1" applyAlignment="1">
      <alignment horizontal="center"/>
    </xf>
    <xf numFmtId="0" fontId="7" fillId="0" borderId="0" xfId="1" applyAlignment="1">
      <alignment horizontal="center"/>
    </xf>
    <xf numFmtId="0" fontId="9" fillId="0" borderId="1" xfId="1" applyFont="1" applyFill="1" applyBorder="1"/>
    <xf numFmtId="0" fontId="9" fillId="0" borderId="1" xfId="1" applyFont="1" applyFill="1" applyBorder="1" applyAlignment="1">
      <alignment horizontal="center"/>
    </xf>
    <xf numFmtId="0" fontId="9" fillId="2" borderId="1" xfId="1" applyFont="1" applyFill="1" applyBorder="1"/>
    <xf numFmtId="0" fontId="9" fillId="3" borderId="1" xfId="1" applyFont="1" applyFill="1" applyBorder="1"/>
    <xf numFmtId="0" fontId="9" fillId="3" borderId="1" xfId="1" applyFont="1" applyFill="1" applyBorder="1" applyAlignment="1">
      <alignment horizontal="center"/>
    </xf>
    <xf numFmtId="0" fontId="9" fillId="0" borderId="1" xfId="1" applyFont="1" applyBorder="1"/>
    <xf numFmtId="0" fontId="9" fillId="4" borderId="1" xfId="1" applyFont="1" applyFill="1" applyBorder="1"/>
    <xf numFmtId="0" fontId="9" fillId="5" borderId="1" xfId="1" applyFont="1" applyFill="1" applyBorder="1"/>
    <xf numFmtId="0" fontId="9" fillId="6" borderId="1" xfId="1" applyFont="1" applyFill="1" applyBorder="1"/>
    <xf numFmtId="0" fontId="9" fillId="7" borderId="1" xfId="1" applyFont="1" applyFill="1" applyBorder="1"/>
    <xf numFmtId="0" fontId="25" fillId="7" borderId="1" xfId="1" applyFont="1" applyFill="1" applyBorder="1"/>
    <xf numFmtId="0" fontId="25" fillId="8" borderId="1" xfId="1" applyFont="1" applyFill="1" applyBorder="1"/>
    <xf numFmtId="0" fontId="9" fillId="0" borderId="0" xfId="1" applyFont="1"/>
    <xf numFmtId="0" fontId="7" fillId="0" borderId="0" xfId="1" applyFill="1"/>
    <xf numFmtId="0" fontId="9" fillId="8" borderId="1" xfId="1" applyFont="1" applyFill="1" applyBorder="1"/>
    <xf numFmtId="0" fontId="25" fillId="0" borderId="1" xfId="1" applyFont="1" applyFill="1" applyBorder="1"/>
    <xf numFmtId="0" fontId="10" fillId="6" borderId="1" xfId="1" applyFont="1" applyFill="1" applyBorder="1"/>
    <xf numFmtId="0" fontId="9" fillId="4" borderId="0" xfId="1" applyFont="1" applyFill="1"/>
    <xf numFmtId="0" fontId="9" fillId="0" borderId="5" xfId="1" applyFont="1" applyBorder="1"/>
    <xf numFmtId="0" fontId="9" fillId="0" borderId="5" xfId="1" applyFont="1" applyFill="1" applyBorder="1"/>
    <xf numFmtId="0" fontId="9" fillId="0" borderId="6" xfId="1" applyFont="1" applyFill="1" applyBorder="1"/>
    <xf numFmtId="0" fontId="9" fillId="0" borderId="7" xfId="1" applyFont="1" applyBorder="1"/>
    <xf numFmtId="0" fontId="9" fillId="0" borderId="0" xfId="1" applyFont="1" applyFill="1"/>
    <xf numFmtId="0" fontId="9" fillId="0" borderId="7" xfId="1" applyFont="1" applyFill="1" applyBorder="1"/>
    <xf numFmtId="0" fontId="9" fillId="4" borderId="5" xfId="1" applyFont="1" applyFill="1" applyBorder="1"/>
    <xf numFmtId="0" fontId="7" fillId="0" borderId="5" xfId="1" applyBorder="1"/>
    <xf numFmtId="0" fontId="9" fillId="6" borderId="5" xfId="1" applyFont="1" applyFill="1" applyBorder="1"/>
    <xf numFmtId="0" fontId="9" fillId="5" borderId="5" xfId="1" applyFont="1" applyFill="1" applyBorder="1"/>
    <xf numFmtId="0" fontId="9" fillId="7" borderId="5" xfId="1" applyFont="1" applyFill="1" applyBorder="1"/>
    <xf numFmtId="0" fontId="7" fillId="0" borderId="0" xfId="1" applyFill="1" applyBorder="1"/>
    <xf numFmtId="0" fontId="9" fillId="0" borderId="0" xfId="1" applyFont="1" applyFill="1" applyBorder="1"/>
    <xf numFmtId="0" fontId="25" fillId="0" borderId="0" xfId="1" applyFont="1" applyFill="1" applyBorder="1"/>
    <xf numFmtId="0" fontId="26" fillId="0" borderId="1" xfId="0" applyFont="1" applyBorder="1" applyAlignment="1">
      <alignment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8"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26" fillId="0" borderId="1" xfId="0" applyFont="1" applyBorder="1" applyAlignment="1">
      <alignment horizontal="center" vertical="center" wrapText="1"/>
    </xf>
    <xf numFmtId="0" fontId="26" fillId="0" borderId="1" xfId="0" applyFont="1" applyBorder="1" applyAlignment="1">
      <alignment horizontal="left" vertical="center" wrapText="1"/>
    </xf>
    <xf numFmtId="0" fontId="24" fillId="0" borderId="0" xfId="0" applyFont="1" applyFill="1"/>
    <xf numFmtId="0" fontId="13" fillId="0" borderId="1" xfId="0" applyNumberFormat="1" applyFont="1" applyFill="1" applyBorder="1" applyAlignment="1">
      <alignment horizontal="center"/>
    </xf>
    <xf numFmtId="0" fontId="29" fillId="8" borderId="0" xfId="0" applyFont="1" applyFill="1" applyBorder="1" applyAlignment="1">
      <alignment horizontal="center" vertical="center"/>
    </xf>
    <xf numFmtId="0" fontId="29" fillId="0" borderId="0"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29" fillId="0" borderId="1" xfId="0" applyFont="1" applyBorder="1" applyAlignment="1">
      <alignment horizontal="center" vertical="center"/>
    </xf>
    <xf numFmtId="0" fontId="11" fillId="0" borderId="1" xfId="0" applyFont="1" applyBorder="1" applyAlignment="1">
      <alignment horizontal="center"/>
    </xf>
    <xf numFmtId="0" fontId="5" fillId="0" borderId="1" xfId="0" applyFont="1" applyBorder="1"/>
    <xf numFmtId="0" fontId="0" fillId="9" borderId="1" xfId="0" applyNumberFormat="1" applyFont="1" applyFill="1" applyBorder="1" applyAlignment="1">
      <alignment horizontal="right"/>
    </xf>
    <xf numFmtId="0" fontId="0" fillId="9" borderId="1" xfId="0" quotePrefix="1" applyNumberFormat="1" applyFont="1" applyFill="1" applyBorder="1" applyAlignment="1"/>
    <xf numFmtId="0" fontId="0" fillId="9" borderId="1" xfId="0" applyNumberFormat="1" applyFont="1" applyFill="1" applyBorder="1" applyAlignment="1"/>
    <xf numFmtId="0" fontId="0" fillId="9" borderId="1" xfId="0" applyNumberFormat="1" applyFill="1" applyBorder="1" applyAlignment="1">
      <alignment horizontal="center"/>
    </xf>
    <xf numFmtId="0" fontId="5" fillId="9" borderId="1" xfId="0" applyFont="1" applyFill="1" applyBorder="1"/>
    <xf numFmtId="0" fontId="6" fillId="9" borderId="1" xfId="0" applyNumberFormat="1" applyFont="1" applyFill="1" applyBorder="1" applyAlignment="1">
      <alignment horizontal="right"/>
    </xf>
    <xf numFmtId="0" fontId="6" fillId="9" borderId="1" xfId="0" applyNumberFormat="1" applyFont="1" applyFill="1" applyBorder="1" applyAlignment="1"/>
    <xf numFmtId="0" fontId="6" fillId="9" borderId="1" xfId="0" applyNumberFormat="1" applyFont="1" applyFill="1" applyBorder="1" applyAlignment="1">
      <alignment horizontal="center"/>
    </xf>
    <xf numFmtId="0" fontId="0" fillId="9" borderId="1" xfId="0" applyNumberFormat="1" applyFill="1" applyBorder="1" applyAlignment="1"/>
    <xf numFmtId="0" fontId="0" fillId="9" borderId="1" xfId="0" applyFill="1" applyBorder="1"/>
    <xf numFmtId="0" fontId="5" fillId="9" borderId="1" xfId="0" applyFont="1" applyFill="1" applyBorder="1" applyAlignment="1">
      <alignment horizontal="center"/>
    </xf>
    <xf numFmtId="0" fontId="5" fillId="0" borderId="0" xfId="0" applyFont="1" applyFill="1" applyAlignment="1">
      <alignment horizontal="center"/>
    </xf>
    <xf numFmtId="0" fontId="5" fillId="0" borderId="0" xfId="0" applyFont="1" applyFill="1"/>
    <xf numFmtId="0" fontId="6" fillId="0" borderId="0" xfId="0" applyFont="1" applyFill="1"/>
    <xf numFmtId="0" fontId="27" fillId="0" borderId="13" xfId="0" applyFont="1" applyBorder="1" applyAlignment="1">
      <alignment vertical="center"/>
    </xf>
    <xf numFmtId="0" fontId="27" fillId="0" borderId="14" xfId="0" applyFont="1" applyBorder="1" applyAlignment="1">
      <alignment vertical="center"/>
    </xf>
    <xf numFmtId="0" fontId="26" fillId="9" borderId="1" xfId="0" applyFont="1" applyFill="1" applyBorder="1" applyAlignment="1">
      <alignment horizontal="left" vertical="center" wrapText="1"/>
    </xf>
    <xf numFmtId="0" fontId="26" fillId="9" borderId="1" xfId="0" applyFont="1" applyFill="1" applyBorder="1" applyAlignment="1">
      <alignment vertical="center" wrapText="1"/>
    </xf>
    <xf numFmtId="0" fontId="27" fillId="0" borderId="13" xfId="0" applyFont="1" applyBorder="1" applyAlignment="1">
      <alignment horizontal="justify" vertical="center" wrapText="1"/>
    </xf>
    <xf numFmtId="0" fontId="27" fillId="0" borderId="14" xfId="0" applyFont="1" applyBorder="1" applyAlignment="1">
      <alignment horizontal="justify"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0" xfId="0" applyFont="1" applyAlignment="1">
      <alignment horizontal="center" wrapText="1"/>
    </xf>
    <xf numFmtId="0" fontId="26" fillId="0" borderId="0" xfId="0" applyFont="1" applyAlignment="1">
      <alignment horizontal="left" vertical="center"/>
    </xf>
    <xf numFmtId="0" fontId="26" fillId="0" borderId="0" xfId="0" applyFont="1" applyFill="1"/>
    <xf numFmtId="0" fontId="12" fillId="0" borderId="2" xfId="0" applyFont="1" applyFill="1" applyBorder="1" applyAlignment="1">
      <alignment horizontal="center" vertical="center" wrapText="1"/>
    </xf>
    <xf numFmtId="0" fontId="27" fillId="0" borderId="8" xfId="0" applyFont="1" applyBorder="1" applyAlignment="1">
      <alignment horizontal="justify" vertical="center" wrapText="1"/>
    </xf>
    <xf numFmtId="0" fontId="26" fillId="9" borderId="4" xfId="0" applyFont="1" applyFill="1" applyBorder="1" applyAlignment="1">
      <alignment horizontal="left" vertical="center" wrapText="1"/>
    </xf>
    <xf numFmtId="0" fontId="27" fillId="0" borderId="9" xfId="0" applyFont="1" applyBorder="1" applyAlignment="1">
      <alignment horizontal="justify" vertical="center" wrapText="1"/>
    </xf>
    <xf numFmtId="0" fontId="26" fillId="0" borderId="15" xfId="0" applyFont="1" applyBorder="1" applyAlignment="1">
      <alignment horizontal="center" vertical="center" wrapText="1"/>
    </xf>
    <xf numFmtId="0" fontId="26" fillId="0" borderId="8" xfId="0" applyFont="1" applyBorder="1" applyAlignment="1">
      <alignment horizontal="center" vertical="center" wrapText="1"/>
    </xf>
    <xf numFmtId="0" fontId="14" fillId="0" borderId="1" xfId="0" applyFont="1" applyBorder="1" applyAlignment="1">
      <alignment horizontal="left" vertical="center" wrapText="1"/>
    </xf>
    <xf numFmtId="0" fontId="27" fillId="0" borderId="1" xfId="0" applyFont="1" applyBorder="1" applyAlignment="1">
      <alignment horizontal="center" vertical="center" wrapText="1"/>
    </xf>
    <xf numFmtId="0" fontId="30" fillId="0" borderId="0" xfId="0" applyFont="1" applyFill="1"/>
    <xf numFmtId="0" fontId="27" fillId="0" borderId="1" xfId="0" applyFont="1" applyBorder="1" applyAlignment="1">
      <alignment horizontal="left" vertical="center" wrapText="1"/>
    </xf>
    <xf numFmtId="0" fontId="27" fillId="0" borderId="1"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3" xfId="0" applyFont="1" applyBorder="1" applyAlignment="1">
      <alignment horizontal="justify" vertical="center" wrapText="1"/>
    </xf>
    <xf numFmtId="0" fontId="27" fillId="0" borderId="14" xfId="0" applyFont="1" applyBorder="1" applyAlignment="1">
      <alignment horizontal="left"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2" fillId="10" borderId="1" xfId="0" applyFont="1" applyFill="1" applyBorder="1" applyAlignment="1">
      <alignment horizontal="center" vertical="center" wrapText="1"/>
    </xf>
    <xf numFmtId="0" fontId="12"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12" fillId="0" borderId="1" xfId="0" applyFont="1" applyFill="1" applyBorder="1" applyAlignment="1">
      <alignmen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31" fillId="8" borderId="0" xfId="0" applyFont="1" applyFill="1" applyBorder="1"/>
    <xf numFmtId="0" fontId="31" fillId="8" borderId="0" xfId="0" applyFont="1" applyFill="1" applyBorder="1" applyAlignment="1">
      <alignment horizontal="center" vertical="center"/>
    </xf>
    <xf numFmtId="0" fontId="31" fillId="8" borderId="0" xfId="0" applyFont="1" applyFill="1" applyBorder="1" applyAlignment="1">
      <alignment horizontal="left" vertical="center"/>
    </xf>
    <xf numFmtId="0" fontId="32" fillId="11" borderId="1" xfId="0" applyFont="1" applyFill="1" applyBorder="1" applyAlignment="1">
      <alignment horizontal="center" vertical="center" wrapText="1"/>
    </xf>
    <xf numFmtId="0" fontId="31" fillId="0" borderId="0" xfId="0" applyFont="1" applyFill="1"/>
    <xf numFmtId="0" fontId="31" fillId="0" borderId="0" xfId="0" applyFont="1"/>
    <xf numFmtId="0" fontId="33" fillId="0" borderId="0" xfId="0" applyFont="1"/>
    <xf numFmtId="0" fontId="31" fillId="10" borderId="0" xfId="0" applyFont="1" applyFill="1"/>
    <xf numFmtId="0" fontId="31" fillId="0" borderId="0" xfId="0" applyFont="1" applyBorder="1"/>
    <xf numFmtId="0" fontId="27" fillId="0" borderId="13" xfId="0" applyFont="1" applyBorder="1" applyAlignment="1">
      <alignment horizontal="left" vertical="center" wrapText="1"/>
    </xf>
    <xf numFmtId="0" fontId="26" fillId="0" borderId="16" xfId="0" applyFont="1" applyBorder="1" applyAlignment="1">
      <alignment horizontal="center" vertical="center" wrapText="1"/>
    </xf>
    <xf numFmtId="0" fontId="31" fillId="9" borderId="0" xfId="0" applyFont="1" applyFill="1" applyBorder="1"/>
    <xf numFmtId="0" fontId="34" fillId="0" borderId="0" xfId="0" applyFont="1" applyFill="1" applyAlignment="1">
      <alignment horizontal="left" vertical="center"/>
    </xf>
    <xf numFmtId="0" fontId="31" fillId="0" borderId="0" xfId="0" applyFont="1" applyFill="1" applyBorder="1"/>
    <xf numFmtId="0" fontId="31" fillId="0" borderId="0" xfId="0" applyFont="1" applyFill="1" applyBorder="1" applyAlignment="1">
      <alignment horizontal="center" vertical="center"/>
    </xf>
    <xf numFmtId="0" fontId="31" fillId="0" borderId="0" xfId="0" applyFont="1" applyFill="1" applyBorder="1" applyAlignment="1">
      <alignment horizontal="left" vertical="center"/>
    </xf>
    <xf numFmtId="0" fontId="35" fillId="0" borderId="0" xfId="0" applyFont="1" applyFill="1" applyAlignment="1">
      <alignment horizontal="left" vertical="center"/>
    </xf>
    <xf numFmtId="0" fontId="35" fillId="0" borderId="0" xfId="0" applyFont="1" applyAlignment="1">
      <alignment horizontal="left" vertical="center"/>
    </xf>
    <xf numFmtId="0" fontId="31" fillId="0" borderId="0" xfId="0" applyFont="1" applyBorder="1" applyAlignment="1">
      <alignment horizontal="center" vertical="center"/>
    </xf>
    <xf numFmtId="0" fontId="31" fillId="0" borderId="0" xfId="0" applyFont="1" applyBorder="1" applyAlignment="1">
      <alignment horizontal="left" vertical="center"/>
    </xf>
    <xf numFmtId="0" fontId="26" fillId="0" borderId="1" xfId="0" applyFont="1" applyFill="1" applyBorder="1" applyAlignment="1">
      <alignment horizontal="left" vertical="center" wrapText="1"/>
    </xf>
    <xf numFmtId="0" fontId="26" fillId="0" borderId="1" xfId="0" applyFont="1" applyFill="1" applyBorder="1" applyAlignment="1">
      <alignment vertical="center" wrapText="1"/>
    </xf>
    <xf numFmtId="0" fontId="26" fillId="0" borderId="1" xfId="0" applyFont="1" applyFill="1" applyBorder="1" applyAlignment="1">
      <alignment horizontal="justify" vertical="center" wrapText="1"/>
    </xf>
    <xf numFmtId="0" fontId="26" fillId="0" borderId="1" xfId="0" applyFont="1" applyFill="1" applyBorder="1" applyAlignment="1">
      <alignment horizontal="center" vertical="center" wrapText="1"/>
    </xf>
    <xf numFmtId="17" fontId="26" fillId="0" borderId="1" xfId="0" quotePrefix="1" applyNumberFormat="1" applyFont="1" applyFill="1" applyBorder="1" applyAlignment="1">
      <alignment horizontal="center" vertical="center" wrapText="1"/>
    </xf>
    <xf numFmtId="0" fontId="36" fillId="0" borderId="1" xfId="0" applyFont="1" applyFill="1" applyBorder="1" applyAlignment="1">
      <alignment horizontal="center" vertical="center" wrapText="1"/>
    </xf>
    <xf numFmtId="0" fontId="31" fillId="0" borderId="1" xfId="0" applyFont="1" applyFill="1" applyBorder="1"/>
    <xf numFmtId="0" fontId="37" fillId="0" borderId="0" xfId="0" applyFont="1" applyFill="1"/>
    <xf numFmtId="0" fontId="14" fillId="9" borderId="1" xfId="1" applyFont="1" applyFill="1" applyBorder="1"/>
    <xf numFmtId="0" fontId="14" fillId="9" borderId="1" xfId="0" applyFont="1" applyFill="1" applyBorder="1" applyAlignment="1">
      <alignment horizontal="left" vertical="center" wrapText="1"/>
    </xf>
    <xf numFmtId="0" fontId="27" fillId="0" borderId="1" xfId="0" applyFont="1" applyFill="1" applyBorder="1" applyAlignment="1">
      <alignment horizontal="justify" vertical="center" wrapText="1"/>
    </xf>
    <xf numFmtId="0" fontId="36" fillId="0" borderId="1" xfId="0" applyFont="1" applyFill="1" applyBorder="1" applyAlignment="1">
      <alignment horizontal="left" vertical="center" wrapText="1"/>
    </xf>
    <xf numFmtId="0" fontId="27" fillId="0" borderId="1" xfId="0" applyFont="1" applyFill="1" applyBorder="1" applyAlignment="1">
      <alignment vertical="center" wrapText="1"/>
    </xf>
    <xf numFmtId="0" fontId="26" fillId="0" borderId="1" xfId="0" quotePrefix="1" applyFont="1" applyFill="1" applyBorder="1" applyAlignment="1">
      <alignment horizontal="center" vertical="center" wrapText="1"/>
    </xf>
    <xf numFmtId="0" fontId="22" fillId="0" borderId="0" xfId="0" applyFont="1" applyFill="1"/>
    <xf numFmtId="0" fontId="29" fillId="0" borderId="1" xfId="0" applyFont="1" applyFill="1" applyBorder="1" applyAlignment="1">
      <alignment horizontal="center" vertical="center"/>
    </xf>
    <xf numFmtId="0" fontId="27" fillId="0" borderId="13" xfId="0" applyFont="1" applyFill="1" applyBorder="1" applyAlignment="1">
      <alignment horizontal="justify" vertical="center" wrapText="1"/>
    </xf>
    <xf numFmtId="0" fontId="27" fillId="0" borderId="14" xfId="0" applyFont="1" applyFill="1" applyBorder="1" applyAlignment="1">
      <alignment horizontal="justify" vertical="center" wrapText="1"/>
    </xf>
    <xf numFmtId="0" fontId="12" fillId="0" borderId="0"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9" fillId="0" borderId="1" xfId="0" applyNumberFormat="1" applyFont="1" applyFill="1" applyBorder="1" applyAlignment="1">
      <alignment horizontal="right"/>
    </xf>
    <xf numFmtId="0" fontId="39" fillId="0" borderId="1" xfId="0" applyNumberFormat="1" applyFont="1" applyFill="1" applyBorder="1" applyAlignment="1"/>
    <xf numFmtId="0" fontId="39" fillId="0" borderId="1" xfId="0" applyFont="1" applyFill="1" applyBorder="1"/>
    <xf numFmtId="0" fontId="39" fillId="0" borderId="1" xfId="0" applyFont="1" applyFill="1" applyBorder="1" applyAlignment="1">
      <alignment horizontal="center"/>
    </xf>
    <xf numFmtId="0" fontId="40" fillId="0" borderId="1" xfId="0" applyFont="1" applyFill="1" applyBorder="1"/>
    <xf numFmtId="0" fontId="39" fillId="0" borderId="1" xfId="0" quotePrefix="1" applyNumberFormat="1" applyFont="1" applyFill="1" applyBorder="1" applyAlignment="1"/>
    <xf numFmtId="0" fontId="39" fillId="0" borderId="1" xfId="0" applyNumberFormat="1" applyFont="1" applyFill="1" applyBorder="1" applyAlignment="1">
      <alignment horizontal="center"/>
    </xf>
    <xf numFmtId="0" fontId="40" fillId="0" borderId="1" xfId="0" applyFont="1" applyFill="1" applyBorder="1" applyAlignment="1">
      <alignment horizontal="center"/>
    </xf>
    <xf numFmtId="0" fontId="26" fillId="0" borderId="15" xfId="0" applyFont="1" applyBorder="1" applyAlignment="1">
      <alignment horizontal="justify" vertical="center" wrapText="1"/>
    </xf>
    <xf numFmtId="0" fontId="26" fillId="0" borderId="17" xfId="0" applyFont="1" applyBorder="1" applyAlignment="1">
      <alignment horizontal="justify" vertical="center" wrapText="1"/>
    </xf>
    <xf numFmtId="0" fontId="26" fillId="0" borderId="1" xfId="0" applyFont="1" applyBorder="1" applyAlignment="1">
      <alignment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39" fillId="0" borderId="5" xfId="0" applyNumberFormat="1" applyFont="1" applyFill="1" applyBorder="1" applyAlignment="1"/>
    <xf numFmtId="0" fontId="26" fillId="12" borderId="1" xfId="0" applyFont="1" applyFill="1" applyBorder="1" applyAlignment="1">
      <alignment horizontal="left" vertical="center" wrapText="1"/>
    </xf>
    <xf numFmtId="0" fontId="26" fillId="9" borderId="0" xfId="0" applyFont="1" applyFill="1" applyBorder="1" applyAlignment="1">
      <alignment horizontal="left" vertical="center" wrapText="1"/>
    </xf>
    <xf numFmtId="0" fontId="41" fillId="0" borderId="0" xfId="0" applyFont="1" applyFill="1"/>
    <xf numFmtId="0" fontId="41" fillId="13" borderId="1" xfId="0" applyNumberFormat="1" applyFont="1" applyFill="1" applyBorder="1" applyAlignment="1">
      <alignment horizontal="right"/>
    </xf>
    <xf numFmtId="16" fontId="26" fillId="0" borderId="1" xfId="0" quotePrefix="1" applyNumberFormat="1" applyFont="1" applyBorder="1" applyAlignment="1">
      <alignment horizontal="center" vertical="center" wrapText="1"/>
    </xf>
    <xf numFmtId="0" fontId="26" fillId="0" borderId="1" xfId="0" quotePrefix="1" applyFont="1" applyBorder="1" applyAlignment="1">
      <alignment horizontal="center" vertical="center" wrapText="1"/>
    </xf>
    <xf numFmtId="0" fontId="27"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38" fillId="0" borderId="10" xfId="0" applyNumberFormat="1" applyFont="1" applyFill="1" applyBorder="1" applyAlignment="1" applyProtection="1">
      <alignment horizontal="center" wrapText="1"/>
    </xf>
    <xf numFmtId="0" fontId="38" fillId="0" borderId="11" xfId="0" applyNumberFormat="1" applyFont="1" applyFill="1" applyBorder="1" applyAlignment="1" applyProtection="1">
      <alignment horizontal="center" wrapText="1"/>
    </xf>
    <xf numFmtId="0" fontId="38" fillId="0" borderId="12" xfId="0" applyNumberFormat="1" applyFont="1" applyFill="1" applyBorder="1" applyAlignment="1" applyProtection="1">
      <alignment horizont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pplyProtection="1">
      <alignment horizontal="center" vertical="center" wrapText="1"/>
      <protection locked="0"/>
    </xf>
    <xf numFmtId="0" fontId="27" fillId="0" borderId="1" xfId="0" applyFont="1" applyFill="1" applyBorder="1" applyAlignment="1" applyProtection="1">
      <alignment horizontal="center" vertical="center" wrapText="1"/>
      <protection locked="0"/>
    </xf>
    <xf numFmtId="0" fontId="41" fillId="14" borderId="1" xfId="0" applyNumberFormat="1" applyFont="1" applyFill="1" applyBorder="1" applyAlignment="1">
      <alignment horizontal="right"/>
    </xf>
    <xf numFmtId="0" fontId="41" fillId="14" borderId="1" xfId="0" applyNumberFormat="1" applyFont="1" applyFill="1" applyBorder="1" applyAlignment="1"/>
    <xf numFmtId="0" fontId="41" fillId="14" borderId="1" xfId="0" applyFont="1" applyFill="1" applyBorder="1"/>
    <xf numFmtId="0" fontId="41" fillId="14" borderId="1" xfId="0" applyFont="1" applyFill="1" applyBorder="1" applyAlignment="1">
      <alignment horizontal="center"/>
    </xf>
    <xf numFmtId="0" fontId="5" fillId="14" borderId="1" xfId="0" applyFont="1" applyFill="1" applyBorder="1"/>
  </cellXfs>
  <cellStyles count="2">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84"/>
  <sheetViews>
    <sheetView tabSelected="1" topLeftCell="C1" zoomScaleNormal="100" zoomScaleSheetLayoutView="85" workbookViewId="0">
      <pane ySplit="2" topLeftCell="A3" activePane="bottomLeft" state="frozenSplit"/>
      <selection activeCell="E2" sqref="E2"/>
      <selection pane="bottomLeft" activeCell="K5" sqref="K5"/>
    </sheetView>
  </sheetViews>
  <sheetFormatPr defaultRowHeight="11.25" x14ac:dyDescent="0.2"/>
  <cols>
    <col min="1" max="1" width="8.28515625" style="64" hidden="1" customWidth="1"/>
    <col min="2" max="2" width="31.140625" style="128" bestFit="1" customWidth="1"/>
    <col min="3" max="3" width="22.140625" style="128" customWidth="1"/>
    <col min="4" max="4" width="16.5703125" style="128" customWidth="1"/>
    <col min="5" max="5" width="7.28515625" style="138" customWidth="1"/>
    <col min="6" max="6" width="7" style="138" customWidth="1"/>
    <col min="7" max="7" width="7.7109375" style="138" customWidth="1"/>
    <col min="8" max="8" width="45" style="128" bestFit="1" customWidth="1"/>
    <col min="9" max="9" width="22.7109375" style="128" customWidth="1"/>
    <col min="10" max="10" width="11.28515625" style="138" bestFit="1" customWidth="1"/>
    <col min="11" max="11" width="18.28515625" style="138" bestFit="1" customWidth="1"/>
    <col min="12" max="12" width="66.140625" style="139" customWidth="1"/>
    <col min="13" max="13" width="66" style="128" customWidth="1"/>
    <col min="14" max="14" width="46.7109375" style="128" customWidth="1"/>
    <col min="15" max="16384" width="9.140625" style="128"/>
  </cols>
  <sheetData>
    <row r="1" spans="1:14" s="120" customFormat="1" hidden="1" x14ac:dyDescent="0.2">
      <c r="A1" s="63"/>
      <c r="B1" s="120">
        <v>7</v>
      </c>
      <c r="C1" s="120">
        <v>6</v>
      </c>
      <c r="D1" s="120">
        <v>5</v>
      </c>
      <c r="E1" s="121">
        <v>8</v>
      </c>
      <c r="F1" s="121">
        <v>9</v>
      </c>
      <c r="G1" s="121">
        <v>10</v>
      </c>
      <c r="J1" s="121"/>
      <c r="K1" s="121"/>
      <c r="L1" s="122"/>
    </row>
    <row r="2" spans="1:14" s="124" customFormat="1" x14ac:dyDescent="0.2">
      <c r="A2" s="123" t="s">
        <v>587</v>
      </c>
      <c r="B2" s="123" t="s">
        <v>1185</v>
      </c>
      <c r="C2" s="123" t="s">
        <v>592</v>
      </c>
      <c r="D2" s="123" t="s">
        <v>642</v>
      </c>
      <c r="E2" s="123" t="s">
        <v>593</v>
      </c>
      <c r="F2" s="123" t="s">
        <v>594</v>
      </c>
      <c r="G2" s="123" t="s">
        <v>600</v>
      </c>
      <c r="H2" s="123" t="s">
        <v>701</v>
      </c>
      <c r="I2" s="123" t="s">
        <v>721</v>
      </c>
      <c r="J2" s="123" t="s">
        <v>699</v>
      </c>
      <c r="K2" s="123" t="s">
        <v>700</v>
      </c>
      <c r="L2" s="123" t="s">
        <v>702</v>
      </c>
      <c r="M2" s="123" t="s">
        <v>4</v>
      </c>
    </row>
    <row r="3" spans="1:14" s="104" customFormat="1" ht="24" customHeight="1" x14ac:dyDescent="0.2">
      <c r="A3" s="67">
        <v>38</v>
      </c>
      <c r="B3" s="66" t="str">
        <f>IF(C3=$A$2,B$2,IF(C3&lt;&gt;"",VLOOKUP($A3,enum!$A$1:$L$361,B$1),""))</f>
        <v>i_DEF_TIPO_UE_HW=102</v>
      </c>
      <c r="C3" s="66" t="str">
        <f>IF(A3=$A$2,C$2,IF(A3&lt;&gt;"",VLOOKUP($A3,enum!$A$1:$L$361,C$1),""))</f>
        <v>RTU_GENERAL=100</v>
      </c>
      <c r="D3" s="66" t="str">
        <f>IF(B3=$A$2,D$2,IF(B3&lt;&gt;"",VLOOKUP($A3,enum!$A$1:$L$361,D$1),""))</f>
        <v>BOOL_ITEM</v>
      </c>
      <c r="E3" s="67" t="str">
        <f>IF(D3=$A$2,E$2,IF(D3&lt;&gt;"",VLOOKUP($A3,enum!$A$1:$L$361,E$1),""))</f>
        <v>R</v>
      </c>
      <c r="F3" s="67" t="str">
        <f>IF(E3=$A$2,F$2,IF(E3&lt;&gt;"",VLOOKUP($A3,enum!$A$1:$L$361,F$1),""))</f>
        <v>R</v>
      </c>
      <c r="G3" s="67" t="str">
        <f>IF(F3=$A$2,G$2,IF(F3&lt;&gt;"",VLOOKUP($A3,enum!$A$1:$L$361,G$1),""))</f>
        <v>ROM</v>
      </c>
      <c r="H3" s="151" t="s">
        <v>588</v>
      </c>
      <c r="I3" s="151" t="s">
        <v>698</v>
      </c>
      <c r="J3" s="145" t="s">
        <v>589</v>
      </c>
      <c r="K3" s="145" t="s">
        <v>589</v>
      </c>
      <c r="L3" s="140" t="s">
        <v>769</v>
      </c>
      <c r="M3" s="151" t="s">
        <v>590</v>
      </c>
    </row>
    <row r="4" spans="1:14" s="124" customFormat="1" x14ac:dyDescent="0.2">
      <c r="A4" s="65">
        <v>37</v>
      </c>
      <c r="B4" s="66" t="str">
        <f>IF(C4=$A$2,B$2,IF(C4&lt;&gt;"",VLOOKUP($A4,enum!$A$1:$L$361,B$1),""))</f>
        <v>i_DEF_TIPO_UE=101</v>
      </c>
      <c r="C4" s="66" t="str">
        <f>IF(A4=$A$2,C$2,IF(A4&lt;&gt;"",VLOOKUP($A4,enum!$A$1:$L$361,C$1),""))</f>
        <v>RTU_GENERAL=100</v>
      </c>
      <c r="D4" s="66" t="str">
        <f>IF(B4=$A$2,D$2,IF(B4&lt;&gt;"",VLOOKUP($A4,enum!$A$1:$L$361,D$1),""))</f>
        <v>BOOL_ITEM</v>
      </c>
      <c r="E4" s="67" t="str">
        <f>IF(D4=$A$2,E$2,IF(D4&lt;&gt;"",VLOOKUP($A4,enum!$A$1:$L$361,E$1),""))</f>
        <v>RW</v>
      </c>
      <c r="F4" s="67" t="str">
        <f>IF(E4=$A$2,F$2,IF(E4&lt;&gt;"",VLOOKUP($A4,enum!$A$1:$L$361,F$1),""))</f>
        <v>RW</v>
      </c>
      <c r="G4" s="67" t="str">
        <f>IF(F4=$A$2,G$2,IF(F4&lt;&gt;"",VLOOKUP($A4,enum!$A$1:$L$361,G$1),""))</f>
        <v>ROM</v>
      </c>
      <c r="H4" s="55" t="s">
        <v>774</v>
      </c>
      <c r="I4" s="58" t="s">
        <v>698</v>
      </c>
      <c r="J4" s="59"/>
      <c r="K4" s="59" t="s">
        <v>5</v>
      </c>
      <c r="L4" s="60" t="s">
        <v>963</v>
      </c>
      <c r="M4" s="87" t="s">
        <v>705</v>
      </c>
    </row>
    <row r="5" spans="1:14" s="124" customFormat="1" ht="22.5" x14ac:dyDescent="0.2">
      <c r="A5" s="67">
        <v>232</v>
      </c>
      <c r="B5" s="66" t="str">
        <f>IF(C5=$A$2,B$2,IF(C5&lt;&gt;"",VLOOKUP($A5,enum!$A$1:$L$361,B$1),""))</f>
        <v>i_LANGUAGE=300</v>
      </c>
      <c r="C5" s="66" t="str">
        <f>IF(A5=$A$2,C$2,IF(A5&lt;&gt;"",VLOOKUP($A5,enum!$A$1:$L$361,C$1),""))</f>
        <v>RTU_GENERAL=100</v>
      </c>
      <c r="D5" s="66" t="str">
        <f>IF(B5=$A$2,D$2,IF(B5&lt;&gt;"",VLOOKUP($A5,enum!$A$1:$L$361,D$1),""))</f>
        <v>BOOL_ITEM</v>
      </c>
      <c r="E5" s="67" t="str">
        <f>IF(D5=$A$2,E$2,IF(D5&lt;&gt;"",VLOOKUP($A5,enum!$A$1:$L$361,E$1),""))</f>
        <v>R</v>
      </c>
      <c r="F5" s="67" t="str">
        <f>IF(E5=$A$2,F$2,IF(E5&lt;&gt;"",VLOOKUP($A5,enum!$A$1:$L$361,F$1),""))</f>
        <v>RW</v>
      </c>
      <c r="G5" s="67" t="str">
        <f>IF(F5=$A$2,G$2,IF(F5&lt;&gt;"",VLOOKUP($A5,enum!$A$1:$L$361,G$1),""))</f>
        <v>ROM</v>
      </c>
      <c r="H5" s="150" t="s">
        <v>730</v>
      </c>
      <c r="I5" s="142" t="s">
        <v>690</v>
      </c>
      <c r="J5" s="143" t="s">
        <v>1304</v>
      </c>
      <c r="K5" s="143" t="s">
        <v>1305</v>
      </c>
      <c r="L5" s="140" t="s">
        <v>778</v>
      </c>
      <c r="M5" s="140" t="s">
        <v>745</v>
      </c>
      <c r="N5" s="95" t="s">
        <v>746</v>
      </c>
    </row>
    <row r="6" spans="1:14" s="124" customFormat="1" ht="22.5" x14ac:dyDescent="0.2">
      <c r="A6" s="67">
        <v>233</v>
      </c>
      <c r="B6" s="66" t="str">
        <f>IF(C6=$A$2,B$2,IF(C6&lt;&gt;"",VLOOKUP($A6,enum!$A$1:$L$361,B$1),""))</f>
        <v>i_PROFILE=301</v>
      </c>
      <c r="C6" s="66" t="str">
        <f>IF(A6=$A$2,C$2,IF(A6&lt;&gt;"",VLOOKUP($A6,enum!$A$1:$L$361,C$1),""))</f>
        <v>RTU_GENERAL=100</v>
      </c>
      <c r="D6" s="66" t="str">
        <f>IF(B6=$A$2,D$2,IF(B6&lt;&gt;"",VLOOKUP($A6,enum!$A$1:$L$361,D$1),""))</f>
        <v>BOOL_ITEM</v>
      </c>
      <c r="E6" s="67" t="str">
        <f>IF(D6=$A$2,E$2,IF(D6&lt;&gt;"",VLOOKUP($A6,enum!$A$1:$L$361,E$1),""))</f>
        <v>RW</v>
      </c>
      <c r="F6" s="67" t="str">
        <f>IF(E6=$A$2,F$2,IF(E6&lt;&gt;"",VLOOKUP($A6,enum!$A$1:$L$361,F$1),""))</f>
        <v>RW</v>
      </c>
      <c r="G6" s="67" t="str">
        <f>IF(F6=$A$2,G$2,IF(F6&lt;&gt;"",VLOOKUP($A6,enum!$A$1:$L$361,G$1),""))</f>
        <v>ROM</v>
      </c>
      <c r="H6" s="150" t="s">
        <v>775</v>
      </c>
      <c r="I6" s="142" t="s">
        <v>690</v>
      </c>
      <c r="J6" s="143" t="s">
        <v>683</v>
      </c>
      <c r="K6" s="143" t="s">
        <v>684</v>
      </c>
      <c r="L6" s="140" t="s">
        <v>779</v>
      </c>
      <c r="M6" s="140" t="s">
        <v>685</v>
      </c>
      <c r="N6" s="95" t="s">
        <v>746</v>
      </c>
    </row>
    <row r="7" spans="1:14" s="124" customFormat="1" ht="22.5" x14ac:dyDescent="0.2">
      <c r="A7" s="67">
        <v>13</v>
      </c>
      <c r="B7" s="66" t="str">
        <f>IF(C7=$A$2,B$2,IF(C7&lt;&gt;"",VLOOKUP($A7,enum!$A$1:$L$361,B$1),""))</f>
        <v>i_RECALL_TIME=21</v>
      </c>
      <c r="C7" s="66" t="str">
        <f>IF(A7=$A$2,C$2,IF(A7&lt;&gt;"",VLOOKUP($A7,enum!$A$1:$L$361,C$1),""))</f>
        <v>RTU_GENERAL=100</v>
      </c>
      <c r="D7" s="66" t="str">
        <f>IF(B7=$A$2,D$2,IF(B7&lt;&gt;"",VLOOKUP($A7,enum!$A$1:$L$361,D$1),""))</f>
        <v>TIME_ITEM</v>
      </c>
      <c r="E7" s="67" t="str">
        <f>IF(D7=$A$2,E$2,IF(D7&lt;&gt;"",VLOOKUP($A7,enum!$A$1:$L$361,E$1),""))</f>
        <v>RW</v>
      </c>
      <c r="F7" s="67" t="str">
        <f>IF(E7=$A$2,F$2,IF(E7&lt;&gt;"",VLOOKUP($A7,enum!$A$1:$L$361,F$1),""))</f>
        <v>RW</v>
      </c>
      <c r="G7" s="67" t="str">
        <f>IF(F7=$A$2,G$2,IF(F7&lt;&gt;"",VLOOKUP($A7,enum!$A$1:$L$361,G$1),""))</f>
        <v>ROM</v>
      </c>
      <c r="H7" s="55" t="s">
        <v>703</v>
      </c>
      <c r="I7" s="58" t="s">
        <v>690</v>
      </c>
      <c r="J7" s="59">
        <v>2</v>
      </c>
      <c r="K7" s="59" t="s">
        <v>6</v>
      </c>
      <c r="L7" s="60" t="s">
        <v>977</v>
      </c>
      <c r="M7" s="87" t="s">
        <v>7</v>
      </c>
    </row>
    <row r="8" spans="1:14" s="124" customFormat="1" ht="22.5" x14ac:dyDescent="0.2">
      <c r="A8" s="65">
        <v>14</v>
      </c>
      <c r="B8" s="66" t="str">
        <f>IF(C8=$A$2,B$2,IF(C8&lt;&gt;"",VLOOKUP($A8,enum!$A$1:$L$361,B$1),""))</f>
        <v>i_MAX_RECALL=22</v>
      </c>
      <c r="C8" s="66" t="str">
        <f>IF(A8=$A$2,C$2,IF(A8&lt;&gt;"",VLOOKUP($A8,enum!$A$1:$L$361,C$1),""))</f>
        <v>RTU_GENERAL=100</v>
      </c>
      <c r="D8" s="66" t="str">
        <f>IF(B8=$A$2,D$2,IF(B8&lt;&gt;"",VLOOKUP($A8,enum!$A$1:$L$361,D$1),""))</f>
        <v>SHORT_ITEM</v>
      </c>
      <c r="E8" s="67" t="str">
        <f>IF(D8=$A$2,E$2,IF(D8&lt;&gt;"",VLOOKUP($A8,enum!$A$1:$L$361,E$1),""))</f>
        <v>RW</v>
      </c>
      <c r="F8" s="67" t="str">
        <f>IF(E8=$A$2,F$2,IF(E8&lt;&gt;"",VLOOKUP($A8,enum!$A$1:$L$361,F$1),""))</f>
        <v>RW</v>
      </c>
      <c r="G8" s="67" t="str">
        <f>IF(F8=$A$2,G$2,IF(F8&lt;&gt;"",VLOOKUP($A8,enum!$A$1:$L$361,G$1),""))</f>
        <v>ROM</v>
      </c>
      <c r="H8" s="56" t="s">
        <v>750</v>
      </c>
      <c r="I8" s="58" t="s">
        <v>690</v>
      </c>
      <c r="J8" s="59">
        <v>50</v>
      </c>
      <c r="K8" s="59" t="s">
        <v>751</v>
      </c>
      <c r="L8" s="60" t="s">
        <v>770</v>
      </c>
      <c r="M8" s="87" t="s">
        <v>744</v>
      </c>
    </row>
    <row r="9" spans="1:14" s="124" customFormat="1" ht="34.5" thickBot="1" x14ac:dyDescent="0.25">
      <c r="A9" s="67">
        <v>17</v>
      </c>
      <c r="B9" s="66" t="str">
        <f>IF(C9=$A$2,B$2,IF(C9&lt;&gt;"",VLOOKUP($A9,enum!$A$1:$L$361,B$1),""))</f>
        <v>i_EV_BUFFER_THRESHOLD=25</v>
      </c>
      <c r="C9" s="66" t="str">
        <f>IF(A9=$A$2,C$2,IF(A9&lt;&gt;"",VLOOKUP($A9,enum!$A$1:$L$361,C$1),""))</f>
        <v>RTU_GENERAL=100</v>
      </c>
      <c r="D9" s="66" t="str">
        <f>IF(B9=$A$2,D$2,IF(B9&lt;&gt;"",VLOOKUP($A9,enum!$A$1:$L$361,D$1),""))</f>
        <v>SHORT_ITEM</v>
      </c>
      <c r="E9" s="67" t="str">
        <f>IF(D9=$A$2,E$2,IF(D9&lt;&gt;"",VLOOKUP($A9,enum!$A$1:$L$361,E$1),""))</f>
        <v>RW</v>
      </c>
      <c r="F9" s="67" t="str">
        <f>IF(E9=$A$2,F$2,IF(E9&lt;&gt;"",VLOOKUP($A9,enum!$A$1:$L$361,F$1),""))</f>
        <v>RW</v>
      </c>
      <c r="G9" s="67" t="str">
        <f>IF(F9=$A$2,G$2,IF(F9&lt;&gt;"",VLOOKUP($A9,enum!$A$1:$L$361,G$1),""))</f>
        <v>ROM</v>
      </c>
      <c r="H9" s="55" t="s">
        <v>704</v>
      </c>
      <c r="I9" s="58" t="s">
        <v>690</v>
      </c>
      <c r="J9" s="59">
        <v>70</v>
      </c>
      <c r="K9" s="59" t="s">
        <v>8</v>
      </c>
      <c r="L9" s="60" t="s">
        <v>771</v>
      </c>
      <c r="M9" s="87" t="s">
        <v>9</v>
      </c>
    </row>
    <row r="10" spans="1:14" s="124" customFormat="1" ht="34.5" thickBot="1" x14ac:dyDescent="0.25">
      <c r="A10" s="65">
        <v>18</v>
      </c>
      <c r="B10" s="66" t="str">
        <f>IF(C10=$A$2,B$2,IF(C10&lt;&gt;"",VLOOKUP($A10,enum!$A$1:$L$361,B$1),""))</f>
        <v>i_TREND_THRESHOLD_1=26</v>
      </c>
      <c r="C10" s="66" t="str">
        <f>IF(A10=$A$2,C$2,IF(A10&lt;&gt;"",VLOOKUP($A10,enum!$A$1:$L$361,C$1),""))</f>
        <v>RTU_GENERAL=100</v>
      </c>
      <c r="D10" s="66" t="str">
        <f>IF(B10=$A$2,D$2,IF(B10&lt;&gt;"",VLOOKUP($A10,enum!$A$1:$L$361,D$1),""))</f>
        <v>SHORT_ITEM</v>
      </c>
      <c r="E10" s="67" t="str">
        <f>IF(D10=$A$2,E$2,IF(D10&lt;&gt;"",VLOOKUP($A10,enum!$A$1:$L$361,E$1),""))</f>
        <v>RW</v>
      </c>
      <c r="F10" s="67" t="str">
        <f>IF(E10=$A$2,F$2,IF(E10&lt;&gt;"",VLOOKUP($A10,enum!$A$1:$L$361,F$1),""))</f>
        <v>RW</v>
      </c>
      <c r="G10" s="67" t="str">
        <f>IF(F10=$A$2,G$2,IF(F10&lt;&gt;"",VLOOKUP($A10,enum!$A$1:$L$361,G$1),""))</f>
        <v>ROM</v>
      </c>
      <c r="H10" s="85" t="s">
        <v>776</v>
      </c>
      <c r="I10" s="58" t="s">
        <v>690</v>
      </c>
      <c r="J10" s="59">
        <v>50</v>
      </c>
      <c r="K10" s="59" t="s">
        <v>691</v>
      </c>
      <c r="L10" s="54" t="s">
        <v>772</v>
      </c>
      <c r="M10" s="88" t="s">
        <v>10</v>
      </c>
    </row>
    <row r="11" spans="1:14" s="124" customFormat="1" ht="34.5" thickBot="1" x14ac:dyDescent="0.25">
      <c r="A11" s="67">
        <v>19</v>
      </c>
      <c r="B11" s="66" t="str">
        <f>IF(C11=$A$2,B$2,IF(C11&lt;&gt;"",VLOOKUP($A11,enum!$A$1:$L$361,B$1),""))</f>
        <v>i_TREND_THRESHOLD_2=27</v>
      </c>
      <c r="C11" s="66" t="str">
        <f>IF(A11=$A$2,C$2,IF(A11&lt;&gt;"",VLOOKUP($A11,enum!$A$1:$L$361,C$1),""))</f>
        <v>RTU_GENERAL=100</v>
      </c>
      <c r="D11" s="66" t="str">
        <f>IF(B11=$A$2,D$2,IF(B11&lt;&gt;"",VLOOKUP($A11,enum!$A$1:$L$361,D$1),""))</f>
        <v>SHORT_ITEM</v>
      </c>
      <c r="E11" s="67" t="str">
        <f>IF(D11=$A$2,E$2,IF(D11&lt;&gt;"",VLOOKUP($A11,enum!$A$1:$L$361,E$1),""))</f>
        <v>RW</v>
      </c>
      <c r="F11" s="67" t="str">
        <f>IF(E11=$A$2,F$2,IF(E11&lt;&gt;"",VLOOKUP($A11,enum!$A$1:$L$361,F$1),""))</f>
        <v>RW</v>
      </c>
      <c r="G11" s="67" t="str">
        <f>IF(F11=$A$2,G$2,IF(F11&lt;&gt;"",VLOOKUP($A11,enum!$A$1:$L$361,G$1),""))</f>
        <v>ROM</v>
      </c>
      <c r="H11" s="86" t="s">
        <v>777</v>
      </c>
      <c r="I11" s="58" t="s">
        <v>690</v>
      </c>
      <c r="J11" s="59">
        <v>80</v>
      </c>
      <c r="K11" s="59" t="s">
        <v>691</v>
      </c>
      <c r="L11" s="54" t="s">
        <v>773</v>
      </c>
      <c r="M11" s="88" t="s">
        <v>11</v>
      </c>
    </row>
    <row r="12" spans="1:14" s="124" customFormat="1" ht="22.5" x14ac:dyDescent="0.2">
      <c r="A12" s="65">
        <v>20</v>
      </c>
      <c r="B12" s="66" t="str">
        <f>IF(C12=$A$2,B$2,IF(C12&lt;&gt;"",VLOOKUP($A12,enum!$A$1:$L$361,B$1),""))</f>
        <v>i_SPONT_DIAG_TRANSMISSION=28</v>
      </c>
      <c r="C12" s="66" t="str">
        <f>IF(A12=$A$2,C$2,IF(A12&lt;&gt;"",VLOOKUP($A12,enum!$A$1:$L$361,C$1),""))</f>
        <v>RTU_GENERAL=100</v>
      </c>
      <c r="D12" s="66" t="str">
        <f>IF(B12=$A$2,D$2,IF(B12&lt;&gt;"",VLOOKUP($A12,enum!$A$1:$L$361,D$1),""))</f>
        <v>BOOL_ITEM</v>
      </c>
      <c r="E12" s="67" t="str">
        <f>IF(D12=$A$2,E$2,IF(D12&lt;&gt;"",VLOOKUP($A12,enum!$A$1:$L$361,E$1),""))</f>
        <v>RW</v>
      </c>
      <c r="F12" s="67" t="str">
        <f>IF(E12=$A$2,F$2,IF(E12&lt;&gt;"",VLOOKUP($A12,enum!$A$1:$L$361,F$1),""))</f>
        <v>RW</v>
      </c>
      <c r="G12" s="67" t="str">
        <f>IF(F12=$A$2,G$2,IF(F12&lt;&gt;"",VLOOKUP($A12,enum!$A$1:$L$361,G$1),""))</f>
        <v>ROM</v>
      </c>
      <c r="H12" s="55" t="s">
        <v>707</v>
      </c>
      <c r="I12" s="58" t="s">
        <v>690</v>
      </c>
      <c r="J12" s="59" t="s">
        <v>686</v>
      </c>
      <c r="K12" s="59" t="s">
        <v>755</v>
      </c>
      <c r="L12" s="54" t="s">
        <v>708</v>
      </c>
      <c r="M12" s="87" t="s">
        <v>12</v>
      </c>
    </row>
    <row r="13" spans="1:14" s="124" customFormat="1" ht="33.75" x14ac:dyDescent="0.2">
      <c r="A13" s="67">
        <v>16</v>
      </c>
      <c r="B13" s="66" t="str">
        <f>IF(C13=$A$2,B$2,IF(C13&lt;&gt;"",VLOOKUP($A13,enum!$A$1:$L$361,B$1),""))</f>
        <v>i_SEL_TO_EXEC_TIME=24</v>
      </c>
      <c r="C13" s="66" t="str">
        <f>IF(A13=$A$2,C$2,IF(A13&lt;&gt;"",VLOOKUP($A13,enum!$A$1:$L$361,C$1),""))</f>
        <v>RTU_GENERAL=100</v>
      </c>
      <c r="D13" s="66" t="str">
        <f>IF(B13=$A$2,D$2,IF(B13&lt;&gt;"",VLOOKUP($A13,enum!$A$1:$L$361,D$1),""))</f>
        <v>TIME_ITEM</v>
      </c>
      <c r="E13" s="67" t="str">
        <f>IF(D13=$A$2,E$2,IF(D13&lt;&gt;"",VLOOKUP($A13,enum!$A$1:$L$361,E$1),""))</f>
        <v>RW</v>
      </c>
      <c r="F13" s="67" t="str">
        <f>IF(E13=$A$2,F$2,IF(E13&lt;&gt;"",VLOOKUP($A13,enum!$A$1:$L$361,F$1),""))</f>
        <v>RW</v>
      </c>
      <c r="G13" s="67" t="str">
        <f>IF(F13=$A$2,G$2,IF(F13&lt;&gt;"",VLOOKUP($A13,enum!$A$1:$L$361,G$1),""))</f>
        <v>ROM</v>
      </c>
      <c r="H13" s="55" t="s">
        <v>709</v>
      </c>
      <c r="I13" s="58" t="s">
        <v>690</v>
      </c>
      <c r="J13" s="59">
        <v>20</v>
      </c>
      <c r="K13" s="59" t="s">
        <v>13</v>
      </c>
      <c r="L13" s="54" t="s">
        <v>780</v>
      </c>
      <c r="M13" s="87" t="s">
        <v>14</v>
      </c>
    </row>
    <row r="14" spans="1:14" s="124" customFormat="1" ht="22.5" x14ac:dyDescent="0.2">
      <c r="A14" s="65">
        <v>15</v>
      </c>
      <c r="B14" s="66" t="str">
        <f>IF(C14=$A$2,B$2,IF(C14&lt;&gt;"",VLOOKUP($A14,enum!$A$1:$L$361,B$1),""))</f>
        <v>i_SYNC_VALID_TIME=23</v>
      </c>
      <c r="C14" s="66" t="str">
        <f>IF(A14=$A$2,C$2,IF(A14&lt;&gt;"",VLOOKUP($A14,enum!$A$1:$L$361,C$1),""))</f>
        <v>RTU_GENERAL=100</v>
      </c>
      <c r="D14" s="66" t="str">
        <f>IF(B14=$A$2,D$2,IF(B14&lt;&gt;"",VLOOKUP($A14,enum!$A$1:$L$361,D$1),""))</f>
        <v>TIME_ITEM</v>
      </c>
      <c r="E14" s="67" t="str">
        <f>IF(D14=$A$2,E$2,IF(D14&lt;&gt;"",VLOOKUP($A14,enum!$A$1:$L$361,E$1),""))</f>
        <v>RW</v>
      </c>
      <c r="F14" s="67" t="str">
        <f>IF(E14=$A$2,F$2,IF(E14&lt;&gt;"",VLOOKUP($A14,enum!$A$1:$L$361,F$1),""))</f>
        <v>RW</v>
      </c>
      <c r="G14" s="67" t="str">
        <f>IF(F14=$A$2,G$2,IF(F14&lt;&gt;"",VLOOKUP($A14,enum!$A$1:$L$361,G$1),""))</f>
        <v>ROM</v>
      </c>
      <c r="H14" s="55" t="s">
        <v>710</v>
      </c>
      <c r="I14" s="58" t="s">
        <v>690</v>
      </c>
      <c r="J14" s="59">
        <v>8</v>
      </c>
      <c r="K14" s="59" t="s">
        <v>15</v>
      </c>
      <c r="L14" s="54" t="s">
        <v>781</v>
      </c>
      <c r="M14" s="87" t="s">
        <v>16</v>
      </c>
    </row>
    <row r="15" spans="1:14" s="124" customFormat="1" ht="45" x14ac:dyDescent="0.2">
      <c r="A15" s="67">
        <v>36</v>
      </c>
      <c r="B15" s="66" t="str">
        <f>IF(C15=$A$2,B$2,IF(C15&lt;&gt;"",VLOOKUP($A15,enum!$A$1:$L$361,B$1),""))</f>
        <v>i_DAYLIGHT_DESC=100</v>
      </c>
      <c r="C15" s="66" t="str">
        <f>IF(A15=$A$2,C$2,IF(A15&lt;&gt;"",VLOOKUP($A15,enum!$A$1:$L$361,C$1),""))</f>
        <v>RTU_GENERAL=100</v>
      </c>
      <c r="D15" s="66" t="str">
        <f>IF(B15=$A$2,D$2,IF(B15&lt;&gt;"",VLOOKUP($A15,enum!$A$1:$L$361,D$1),""))</f>
        <v>STRING_ITEM</v>
      </c>
      <c r="E15" s="67" t="str">
        <f>IF(D15=$A$2,E$2,IF(D15&lt;&gt;"",VLOOKUP($A15,enum!$A$1:$L$361,E$1),""))</f>
        <v>RW</v>
      </c>
      <c r="F15" s="67" t="str">
        <f>IF(E15=$A$2,F$2,IF(E15&lt;&gt;"",VLOOKUP($A15,enum!$A$1:$L$361,F$1),""))</f>
        <v>RW</v>
      </c>
      <c r="G15" s="67" t="str">
        <f>IF(F15=$A$2,G$2,IF(F15&lt;&gt;"",VLOOKUP($A15,enum!$A$1:$L$361,G$1),""))</f>
        <v>ROM</v>
      </c>
      <c r="H15" s="152" t="s">
        <v>782</v>
      </c>
      <c r="I15" s="142" t="s">
        <v>690</v>
      </c>
      <c r="J15" s="153" t="s">
        <v>1107</v>
      </c>
      <c r="K15" s="153" t="s">
        <v>1108</v>
      </c>
      <c r="L15" s="142" t="s">
        <v>783</v>
      </c>
      <c r="M15" s="140" t="s">
        <v>567</v>
      </c>
      <c r="N15" s="95" t="s">
        <v>746</v>
      </c>
    </row>
    <row r="16" spans="1:14" s="125" customFormat="1" x14ac:dyDescent="0.2">
      <c r="A16" s="68"/>
      <c r="B16" s="66" t="str">
        <f>IF(C16=$A$2,B$2,IF(C16&lt;&gt;"",VLOOKUP($A16,enum!$A$1:$L$361,B$1),""))</f>
        <v/>
      </c>
      <c r="C16" s="66" t="str">
        <f>IF(A16=$A$2,C$2,IF(A16&lt;&gt;"",VLOOKUP($A16,enum!$A$1:$L$361,C$1),""))</f>
        <v/>
      </c>
      <c r="D16" s="66" t="str">
        <f>IF(B16=$A$2,D$2,IF(B16&lt;&gt;"",VLOOKUP($A16,enum!$A$1:$L$361,D$1),""))</f>
        <v/>
      </c>
      <c r="E16" s="67" t="str">
        <f>IF(D16=$A$2,E$2,IF(D16&lt;&gt;"",VLOOKUP($A16,enum!$A$1:$L$361,E$1),""))</f>
        <v/>
      </c>
      <c r="F16" s="67" t="str">
        <f>IF(E16=$A$2,F$2,IF(E16&lt;&gt;"",VLOOKUP($A16,enum!$A$1:$L$361,F$1),""))</f>
        <v/>
      </c>
      <c r="G16" s="67" t="str">
        <f>IF(F16=$A$2,G$2,IF(F16&lt;&gt;"",VLOOKUP($A16,enum!$A$1:$L$361,G$1),""))</f>
        <v/>
      </c>
      <c r="H16" s="185" t="s">
        <v>978</v>
      </c>
      <c r="I16" s="185"/>
      <c r="J16" s="185"/>
      <c r="K16" s="185"/>
      <c r="L16" s="185"/>
      <c r="M16" s="60"/>
    </row>
    <row r="17" spans="1:14" s="125" customFormat="1" ht="22.5" x14ac:dyDescent="0.2">
      <c r="A17" s="103">
        <v>21</v>
      </c>
      <c r="B17" s="106" t="str">
        <f>IF(C17=$A$2,B$2,IF(C17&lt;&gt;"",VLOOKUP($A17,enum!$A$1:$L$361,B$1),""))</f>
        <v>i_PLANT_ALARMS_TIME=29</v>
      </c>
      <c r="C17" s="106" t="str">
        <f>IF(A17=$A$2,C$2,IF(A17&lt;&gt;"",VLOOKUP($A17,enum!$A$1:$L$361,C$1),""))</f>
        <v>RTU_GENERAL=100</v>
      </c>
      <c r="D17" s="106" t="str">
        <f>IF(B17=$A$2,D$2,IF(B17&lt;&gt;"",VLOOKUP($A17,enum!$A$1:$L$361,D$1),""))</f>
        <v>TIME_ITEM</v>
      </c>
      <c r="E17" s="107" t="str">
        <f>IF(D17=$A$2,E$2,IF(D17&lt;&gt;"",VLOOKUP($A17,enum!$A$1:$L$361,E$1),""))</f>
        <v>RW</v>
      </c>
      <c r="F17" s="107" t="str">
        <f>IF(E17=$A$2,F$2,IF(E17&lt;&gt;"",VLOOKUP($A17,enum!$A$1:$L$361,F$1),""))</f>
        <v>RW</v>
      </c>
      <c r="G17" s="107" t="str">
        <f>IF(F17=$A$2,G$2,IF(F17&lt;&gt;"",VLOOKUP($A17,enum!$A$1:$L$361,G$1),""))</f>
        <v>ROM</v>
      </c>
      <c r="H17" s="55" t="s">
        <v>1186</v>
      </c>
      <c r="I17" s="58" t="s">
        <v>690</v>
      </c>
      <c r="J17" s="59">
        <v>30</v>
      </c>
      <c r="K17" s="59" t="s">
        <v>1188</v>
      </c>
      <c r="L17" s="58" t="s">
        <v>784</v>
      </c>
      <c r="M17" s="87" t="s">
        <v>17</v>
      </c>
    </row>
    <row r="18" spans="1:14" s="125" customFormat="1" ht="22.5" x14ac:dyDescent="0.2">
      <c r="A18" s="65">
        <v>22</v>
      </c>
      <c r="B18" s="66" t="str">
        <f>IF(C18=$A$2,B$2,IF(C18&lt;&gt;"",VLOOKUP($A18,enum!$A$1:$L$361,B$1),""))</f>
        <v>i_DOOR_ALARM_TIME=30</v>
      </c>
      <c r="C18" s="66" t="str">
        <f>IF(A18=$A$2,C$2,IF(A18&lt;&gt;"",VLOOKUP($A18,enum!$A$1:$L$361,C$1),""))</f>
        <v>RTU_GENERAL=100</v>
      </c>
      <c r="D18" s="66" t="str">
        <f>IF(B18=$A$2,D$2,IF(B18&lt;&gt;"",VLOOKUP($A18,enum!$A$1:$L$361,D$1),""))</f>
        <v>TIME_ITEM</v>
      </c>
      <c r="E18" s="67" t="str">
        <f>IF(D18=$A$2,E$2,IF(D18&lt;&gt;"",VLOOKUP($A18,enum!$A$1:$L$361,E$1),""))</f>
        <v>RW</v>
      </c>
      <c r="F18" s="67" t="str">
        <f>IF(E18=$A$2,F$2,IF(E18&lt;&gt;"",VLOOKUP($A18,enum!$A$1:$L$361,F$1),""))</f>
        <v>RW</v>
      </c>
      <c r="G18" s="67" t="str">
        <f>IF(F18=$A$2,G$2,IF(F18&lt;&gt;"",VLOOKUP($A18,enum!$A$1:$L$361,G$1),""))</f>
        <v>ROM</v>
      </c>
      <c r="H18" s="55" t="s">
        <v>1187</v>
      </c>
      <c r="I18" s="58" t="s">
        <v>690</v>
      </c>
      <c r="J18" s="59">
        <v>0</v>
      </c>
      <c r="K18" s="59" t="s">
        <v>1188</v>
      </c>
      <c r="L18" s="60" t="s">
        <v>785</v>
      </c>
      <c r="M18" s="87" t="s">
        <v>18</v>
      </c>
    </row>
    <row r="19" spans="1:14" s="125" customFormat="1" ht="22.5" x14ac:dyDescent="0.2">
      <c r="A19" s="65">
        <v>23</v>
      </c>
      <c r="B19" s="66" t="str">
        <f>IF(C19=$A$2,B$2,IF(C19&lt;&gt;"",VLOOKUP($A19,enum!$A$1:$L$361,B$1),""))</f>
        <v>i_OPEN_IMS_TRANSF_TIME=31</v>
      </c>
      <c r="C19" s="66" t="str">
        <f>IF(A19=$A$2,C$2,IF(A19&lt;&gt;"",VLOOKUP($A19,enum!$A$1:$L$361,C$1),""))</f>
        <v>RTU_GENERAL=100</v>
      </c>
      <c r="D19" s="66" t="str">
        <f>IF(B19=$A$2,D$2,IF(B19&lt;&gt;"",VLOOKUP($A19,enum!$A$1:$L$361,D$1),""))</f>
        <v>TIME_ITEM</v>
      </c>
      <c r="E19" s="67" t="str">
        <f>IF(D19=$A$2,E$2,IF(D19&lt;&gt;"",VLOOKUP($A19,enum!$A$1:$L$361,E$1),""))</f>
        <v>RW</v>
      </c>
      <c r="F19" s="67" t="str">
        <f>IF(E19=$A$2,F$2,IF(E19&lt;&gt;"",VLOOKUP($A19,enum!$A$1:$L$361,F$1),""))</f>
        <v>RW</v>
      </c>
      <c r="G19" s="67" t="str">
        <f>IF(F19=$A$2,G$2,IF(F19&lt;&gt;"",VLOOKUP($A19,enum!$A$1:$L$361,G$1),""))</f>
        <v>ROM</v>
      </c>
      <c r="H19" s="55" t="s">
        <v>786</v>
      </c>
      <c r="I19" s="58" t="s">
        <v>690</v>
      </c>
      <c r="J19" s="59">
        <v>0</v>
      </c>
      <c r="K19" s="59" t="s">
        <v>19</v>
      </c>
      <c r="L19" s="60" t="s">
        <v>787</v>
      </c>
      <c r="M19" s="87" t="s">
        <v>20</v>
      </c>
    </row>
    <row r="20" spans="1:14" s="125" customFormat="1" x14ac:dyDescent="0.2">
      <c r="A20" s="123" t="s">
        <v>587</v>
      </c>
      <c r="B20" s="123" t="str">
        <f>IF(C20=$A$2,B$2,IF(C20&lt;&gt;"",VLOOKUP($A20,enum!$A$1:$L$361,B$1),""))</f>
        <v>ITEM_ID</v>
      </c>
      <c r="C20" s="123" t="str">
        <f>IF(A20=$A$2,C$2,IF(A20&lt;&gt;"",VLOOKUP($A20,enum!$A$1:$L$361,C$1),""))</f>
        <v>CODE</v>
      </c>
      <c r="D20" s="123" t="str">
        <f>IF(B20=$A$2,D$2,IF(B20&lt;&gt;"",VLOOKUP($A20,enum!$A$1:$L$361,D$1),""))</f>
        <v>TYPE</v>
      </c>
      <c r="E20" s="123" t="str">
        <f>IF(D20=$A$2,E$2,IF(D20&lt;&gt;"",VLOOKUP($A20,enum!$A$1:$L$361,E$1),""))</f>
        <v>CC</v>
      </c>
      <c r="F20" s="123" t="str">
        <f>IF(E20=$A$2,F$2,IF(E20&lt;&gt;"",VLOOKUP($A20,enum!$A$1:$L$361,F$1),""))</f>
        <v>CL</v>
      </c>
      <c r="G20" s="123" t="str">
        <f>IF(F20=$A$2,G$2,IF(F20&lt;&gt;"",VLOOKUP($A20,enum!$A$1:$L$361,G$1),""))</f>
        <v>MEM</v>
      </c>
      <c r="H20" s="123" t="s">
        <v>701</v>
      </c>
      <c r="I20" s="123" t="s">
        <v>721</v>
      </c>
      <c r="J20" s="123" t="s">
        <v>699</v>
      </c>
      <c r="K20" s="123" t="s">
        <v>700</v>
      </c>
      <c r="L20" s="123" t="s">
        <v>702</v>
      </c>
    </row>
    <row r="21" spans="1:14" s="125" customFormat="1" ht="22.5" x14ac:dyDescent="0.2">
      <c r="A21" s="65">
        <v>25</v>
      </c>
      <c r="B21" s="66" t="str">
        <f>IF(C21=$A$2,B$2,IF(C21&lt;&gt;"",VLOOKUP($A21,enum!$A$1:$L$361,B$1),""))</f>
        <v>i_STATION_IEC_ADDRESS=33</v>
      </c>
      <c r="C21" s="66" t="str">
        <f>IF(A21=$A$2,C$2,IF(A21&lt;&gt;"",VLOOKUP($A21,enum!$A$1:$L$361,C$1),""))</f>
        <v>RTU_COMMUNICATION=102</v>
      </c>
      <c r="D21" s="66" t="str">
        <f>IF(B21=$A$2,D$2,IF(B21&lt;&gt;"",VLOOKUP($A21,enum!$A$1:$L$361,D$1),""))</f>
        <v>LONG_ITEM</v>
      </c>
      <c r="E21" s="67" t="str">
        <f>IF(D21=$A$2,E$2,IF(D21&lt;&gt;"",VLOOKUP($A21,enum!$A$1:$L$361,E$1),""))</f>
        <v>RW</v>
      </c>
      <c r="F21" s="67" t="str">
        <f>IF(E21=$A$2,F$2,IF(E21&lt;&gt;"",VLOOKUP($A21,enum!$A$1:$L$361,F$1),""))</f>
        <v>RW</v>
      </c>
      <c r="G21" s="67" t="str">
        <f>IF(F21=$A$2,G$2,IF(F21&lt;&gt;"",VLOOKUP($A21,enum!$A$1:$L$361,G$1),""))</f>
        <v>ROM</v>
      </c>
      <c r="H21" s="55" t="s">
        <v>712</v>
      </c>
      <c r="I21" s="58" t="s">
        <v>690</v>
      </c>
      <c r="J21" s="59">
        <v>2000</v>
      </c>
      <c r="K21" s="59" t="s">
        <v>22</v>
      </c>
      <c r="L21" s="60" t="s">
        <v>711</v>
      </c>
      <c r="M21" s="87" t="s">
        <v>23</v>
      </c>
    </row>
    <row r="22" spans="1:14" s="125" customFormat="1" ht="22.5" x14ac:dyDescent="0.2">
      <c r="A22" s="65">
        <v>24</v>
      </c>
      <c r="B22" s="66" t="str">
        <f>IF(C22=$A$2,B$2,IF(C22&lt;&gt;"",VLOOKUP($A22,enum!$A$1:$L$361,B$1),""))</f>
        <v>i_CENTR_STAT_PHONE_NUM=32</v>
      </c>
      <c r="C22" s="66" t="str">
        <f>IF(A22=$A$2,C$2,IF(A22&lt;&gt;"",VLOOKUP($A22,enum!$A$1:$L$361,C$1),""))</f>
        <v>RTU_COMMUNICATION=102</v>
      </c>
      <c r="D22" s="66" t="str">
        <f>IF(B22=$A$2,D$2,IF(B22&lt;&gt;"",VLOOKUP($A22,enum!$A$1:$L$361,D$1),""))</f>
        <v>STRING_ITEM</v>
      </c>
      <c r="E22" s="67" t="str">
        <f>IF(D22=$A$2,E$2,IF(D22&lt;&gt;"",VLOOKUP($A22,enum!$A$1:$L$361,E$1),""))</f>
        <v>RW</v>
      </c>
      <c r="F22" s="67" t="str">
        <f>IF(E22=$A$2,F$2,IF(E22&lt;&gt;"",VLOOKUP($A22,enum!$A$1:$L$361,F$1),""))</f>
        <v>RW</v>
      </c>
      <c r="G22" s="67" t="str">
        <f>IF(F22=$A$2,G$2,IF(F22&lt;&gt;"",VLOOKUP($A22,enum!$A$1:$L$361,G$1),""))</f>
        <v>ROM</v>
      </c>
      <c r="H22" s="55" t="s">
        <v>788</v>
      </c>
      <c r="I22" s="58" t="s">
        <v>690</v>
      </c>
      <c r="J22" s="59" t="s">
        <v>21</v>
      </c>
      <c r="K22" s="59" t="s">
        <v>713</v>
      </c>
      <c r="L22" s="60" t="s">
        <v>714</v>
      </c>
      <c r="M22" s="87" t="s">
        <v>24</v>
      </c>
    </row>
    <row r="23" spans="1:14" s="125" customFormat="1" ht="22.5" x14ac:dyDescent="0.2">
      <c r="A23" s="65">
        <v>42</v>
      </c>
      <c r="B23" s="66" t="str">
        <f>IF(C23=$A$2,B$2,IF(C23&lt;&gt;"",VLOOKUP($A23,enum!$A$1:$L$361,B$1),""))</f>
        <v>i_CENTR_STAT_PHONE_I_NUM=106</v>
      </c>
      <c r="C23" s="66" t="str">
        <f>IF(A23=$A$2,C$2,IF(A23&lt;&gt;"",VLOOKUP($A23,enum!$A$1:$L$361,C$1),""))</f>
        <v>RTU_COMMUNICATION=102</v>
      </c>
      <c r="D23" s="66" t="str">
        <f>IF(B23=$A$2,D$2,IF(B23&lt;&gt;"",VLOOKUP($A23,enum!$A$1:$L$361,D$1),""))</f>
        <v>STRING_ITEM</v>
      </c>
      <c r="E23" s="67" t="str">
        <f>IF(D23=$A$2,E$2,IF(D23&lt;&gt;"",VLOOKUP($A23,enum!$A$1:$L$361,E$1),""))</f>
        <v>RW</v>
      </c>
      <c r="F23" s="67" t="str">
        <f>IF(E23=$A$2,F$2,IF(E23&lt;&gt;"",VLOOKUP($A23,enum!$A$1:$L$361,F$1),""))</f>
        <v>RW</v>
      </c>
      <c r="G23" s="67" t="str">
        <f>IF(F23=$A$2,G$2,IF(F23&lt;&gt;"",VLOOKUP($A23,enum!$A$1:$L$361,G$1),""))</f>
        <v>ROM</v>
      </c>
      <c r="H23" s="55" t="s">
        <v>789</v>
      </c>
      <c r="I23" s="58" t="s">
        <v>690</v>
      </c>
      <c r="J23" s="59" t="s">
        <v>21</v>
      </c>
      <c r="K23" s="59" t="s">
        <v>713</v>
      </c>
      <c r="L23" s="60" t="s">
        <v>716</v>
      </c>
      <c r="M23" s="87" t="s">
        <v>25</v>
      </c>
    </row>
    <row r="24" spans="1:14" s="125" customFormat="1" ht="22.5" x14ac:dyDescent="0.2">
      <c r="A24" s="65">
        <v>43</v>
      </c>
      <c r="B24" s="66" t="str">
        <f>IF(C24=$A$2,B$2,IF(C24&lt;&gt;"",VLOOKUP($A24,enum!$A$1:$L$361,B$1),""))</f>
        <v>i_CENTR_STAT_PHONE_II_NUM=107</v>
      </c>
      <c r="C24" s="66" t="str">
        <f>IF(A24=$A$2,C$2,IF(A24&lt;&gt;"",VLOOKUP($A24,enum!$A$1:$L$361,C$1),""))</f>
        <v>RTU_COMMUNICATION=102</v>
      </c>
      <c r="D24" s="66" t="str">
        <f>IF(B24=$A$2,D$2,IF(B24&lt;&gt;"",VLOOKUP($A24,enum!$A$1:$L$361,D$1),""))</f>
        <v>STRING_ITEM</v>
      </c>
      <c r="E24" s="67" t="str">
        <f>IF(D24=$A$2,E$2,IF(D24&lt;&gt;"",VLOOKUP($A24,enum!$A$1:$L$361,E$1),""))</f>
        <v>RW</v>
      </c>
      <c r="F24" s="67" t="str">
        <f>IF(E24=$A$2,F$2,IF(E24&lt;&gt;"",VLOOKUP($A24,enum!$A$1:$L$361,F$1),""))</f>
        <v>RW</v>
      </c>
      <c r="G24" s="67" t="str">
        <f>IF(F24=$A$2,G$2,IF(F24&lt;&gt;"",VLOOKUP($A24,enum!$A$1:$L$361,G$1),""))</f>
        <v>ROM</v>
      </c>
      <c r="H24" s="55" t="s">
        <v>715</v>
      </c>
      <c r="I24" s="58" t="s">
        <v>690</v>
      </c>
      <c r="J24" s="59" t="s">
        <v>21</v>
      </c>
      <c r="K24" s="59" t="s">
        <v>713</v>
      </c>
      <c r="L24" s="60" t="s">
        <v>717</v>
      </c>
      <c r="M24" s="87" t="s">
        <v>26</v>
      </c>
    </row>
    <row r="25" spans="1:14" s="125" customFormat="1" ht="22.5" x14ac:dyDescent="0.2">
      <c r="A25" s="65">
        <v>44</v>
      </c>
      <c r="B25" s="66" t="str">
        <f>IF(C25=$A$2,B$2,IF(C25&lt;&gt;"",VLOOKUP($A25,enum!$A$1:$L$361,B$1),""))</f>
        <v>i_CENTR_STAT_PHONE_POLICY=108</v>
      </c>
      <c r="C25" s="66" t="str">
        <f>IF(A25=$A$2,C$2,IF(A25&lt;&gt;"",VLOOKUP($A25,enum!$A$1:$L$361,C$1),""))</f>
        <v>RTU_COMMUNICATION=102</v>
      </c>
      <c r="D25" s="66" t="str">
        <f>IF(B25=$A$2,D$2,IF(B25&lt;&gt;"",VLOOKUP($A25,enum!$A$1:$L$361,D$1),""))</f>
        <v>BOOL_ITEM</v>
      </c>
      <c r="E25" s="67" t="str">
        <f>IF(D25=$A$2,E$2,IF(D25&lt;&gt;"",VLOOKUP($A25,enum!$A$1:$L$361,E$1),""))</f>
        <v>RW</v>
      </c>
      <c r="F25" s="67" t="str">
        <f>IF(E25=$A$2,F$2,IF(E25&lt;&gt;"",VLOOKUP($A25,enum!$A$1:$L$361,F$1),""))</f>
        <v>RW</v>
      </c>
      <c r="G25" s="67" t="str">
        <f>IF(F25=$A$2,G$2,IF(F25&lt;&gt;"",VLOOKUP($A25,enum!$A$1:$L$361,G$1),""))</f>
        <v>ROM</v>
      </c>
      <c r="H25" s="55" t="s">
        <v>790</v>
      </c>
      <c r="I25" s="58" t="s">
        <v>690</v>
      </c>
      <c r="J25" s="57">
        <v>1</v>
      </c>
      <c r="K25" s="57" t="s">
        <v>27</v>
      </c>
      <c r="L25" s="60" t="s">
        <v>791</v>
      </c>
      <c r="M25" s="87" t="s">
        <v>28</v>
      </c>
    </row>
    <row r="26" spans="1:14" s="125" customFormat="1" ht="101.25" x14ac:dyDescent="0.2">
      <c r="A26" s="65">
        <v>45</v>
      </c>
      <c r="B26" s="66" t="str">
        <f>IF(C26=$A$2,B$2,IF(C26&lt;&gt;"",VLOOKUP($A26,enum!$A$1:$L$361,B$1),""))</f>
        <v>i_RTU_TIPO_DCE=109</v>
      </c>
      <c r="C26" s="66" t="str">
        <f>IF(A26=$A$2,C$2,IF(A26&lt;&gt;"",VLOOKUP($A26,enum!$A$1:$L$361,C$1),""))</f>
        <v>RTU_COMMUNICATION=102</v>
      </c>
      <c r="D26" s="66" t="str">
        <f>IF(B26=$A$2,D$2,IF(B26&lt;&gt;"",VLOOKUP($A26,enum!$A$1:$L$361,D$1),""))</f>
        <v>BOOL_ITEM</v>
      </c>
      <c r="E26" s="67" t="str">
        <f>IF(D26=$A$2,E$2,IF(D26&lt;&gt;"",VLOOKUP($A26,enum!$A$1:$L$361,E$1),""))</f>
        <v>RW</v>
      </c>
      <c r="F26" s="67" t="str">
        <f>IF(E26=$A$2,F$2,IF(E26&lt;&gt;"",VLOOKUP($A26,enum!$A$1:$L$361,F$1),""))</f>
        <v>RW</v>
      </c>
      <c r="G26" s="67" t="str">
        <f>IF(F26=$A$2,G$2,IF(F26&lt;&gt;"",VLOOKUP($A26,enum!$A$1:$L$361,G$1),""))</f>
        <v>ROM</v>
      </c>
      <c r="H26" s="56" t="s">
        <v>1126</v>
      </c>
      <c r="I26" s="58" t="s">
        <v>690</v>
      </c>
      <c r="J26" s="59" t="s">
        <v>29</v>
      </c>
      <c r="K26" s="108" t="s">
        <v>1195</v>
      </c>
      <c r="L26" s="102" t="s">
        <v>1196</v>
      </c>
      <c r="M26" s="87" t="s">
        <v>668</v>
      </c>
    </row>
    <row r="27" spans="1:14" s="125" customFormat="1" x14ac:dyDescent="0.2">
      <c r="A27" s="123" t="s">
        <v>587</v>
      </c>
      <c r="B27" s="123" t="str">
        <f>IF(C27=$A$2,B$2,IF(C27&lt;&gt;"",VLOOKUP($A27,enum!$A$1:$L$361,B$1),""))</f>
        <v>ITEM_ID</v>
      </c>
      <c r="C27" s="123" t="str">
        <f>IF(A27=$A$2,C$2,IF(A27&lt;&gt;"",VLOOKUP($A27,enum!$A$1:$L$361,C$1),""))</f>
        <v>CODE</v>
      </c>
      <c r="D27" s="123" t="str">
        <f>IF(B27=$A$2,D$2,IF(B27&lt;&gt;"",VLOOKUP($A27,enum!$A$1:$L$361,D$1),""))</f>
        <v>TYPE</v>
      </c>
      <c r="E27" s="123" t="str">
        <f>IF(D27=$A$2,E$2,IF(D27&lt;&gt;"",VLOOKUP($A27,enum!$A$1:$L$361,E$1),""))</f>
        <v>CC</v>
      </c>
      <c r="F27" s="123" t="str">
        <f>IF(E27=$A$2,F$2,IF(E27&lt;&gt;"",VLOOKUP($A27,enum!$A$1:$L$361,F$1),""))</f>
        <v>CL</v>
      </c>
      <c r="G27" s="123" t="str">
        <f>IF(F27=$A$2,G$2,IF(F27&lt;&gt;"",VLOOKUP($A27,enum!$A$1:$L$361,G$1),""))</f>
        <v>MEM</v>
      </c>
      <c r="H27" s="123" t="s">
        <v>701</v>
      </c>
      <c r="I27" s="123" t="s">
        <v>721</v>
      </c>
      <c r="J27" s="123" t="s">
        <v>699</v>
      </c>
      <c r="K27" s="123" t="s">
        <v>700</v>
      </c>
      <c r="L27" s="123" t="s">
        <v>702</v>
      </c>
    </row>
    <row r="28" spans="1:14" s="125" customFormat="1" x14ac:dyDescent="0.2">
      <c r="A28" s="65">
        <v>48</v>
      </c>
      <c r="B28" s="66" t="str">
        <f>IF(C28=$A$2,B$2,IF(C28&lt;&gt;"",VLOOKUP($A28,enum!$A$1:$L$361,B$1),""))</f>
        <v>i_RTU_HW_CTRL=112</v>
      </c>
      <c r="C28" s="66" t="str">
        <f>IF(A28=$A$2,C$2,IF(A28&lt;&gt;"",VLOOKUP($A28,enum!$A$1:$L$361,C$1),""))</f>
        <v>RTU_COMMUNICATION=102</v>
      </c>
      <c r="D28" s="66" t="str">
        <f>IF(B28=$A$2,D$2,IF(B28&lt;&gt;"",VLOOKUP($A28,enum!$A$1:$L$361,D$1),""))</f>
        <v>BOOL_ITEM</v>
      </c>
      <c r="E28" s="67" t="str">
        <f>IF(D28=$A$2,E$2,IF(D28&lt;&gt;"",VLOOKUP($A28,enum!$A$1:$L$361,E$1),""))</f>
        <v>RW</v>
      </c>
      <c r="F28" s="67" t="str">
        <f>IF(E28=$A$2,F$2,IF(E28&lt;&gt;"",VLOOKUP($A28,enum!$A$1:$L$361,F$1),""))</f>
        <v>RW</v>
      </c>
      <c r="G28" s="67" t="str">
        <f>IF(F28=$A$2,G$2,IF(F28&lt;&gt;"",VLOOKUP($A28,enum!$A$1:$L$361,G$1),""))</f>
        <v>ROM</v>
      </c>
      <c r="H28" s="55" t="s">
        <v>722</v>
      </c>
      <c r="I28" s="58" t="s">
        <v>690</v>
      </c>
      <c r="J28" s="59" t="s">
        <v>756</v>
      </c>
      <c r="K28" s="59" t="s">
        <v>755</v>
      </c>
      <c r="L28" s="102" t="s">
        <v>792</v>
      </c>
      <c r="M28" s="87" t="s">
        <v>30</v>
      </c>
    </row>
    <row r="29" spans="1:14" s="125" customFormat="1" ht="22.5" x14ac:dyDescent="0.2">
      <c r="A29" s="65">
        <v>49</v>
      </c>
      <c r="B29" s="66" t="str">
        <f>IF(C29=$A$2,B$2,IF(C29&lt;&gt;"",VLOOKUP($A29,enum!$A$1:$L$361,B$1),""))</f>
        <v>i_RTU_ALZO_P=113</v>
      </c>
      <c r="C29" s="66" t="str">
        <f>IF(A29=$A$2,C$2,IF(A29&lt;&gt;"",VLOOKUP($A29,enum!$A$1:$L$361,C$1),""))</f>
        <v>RTU_COMMUNICATION=102</v>
      </c>
      <c r="D29" s="66" t="str">
        <f>IF(B29=$A$2,D$2,IF(B29&lt;&gt;"",VLOOKUP($A29,enum!$A$1:$L$361,D$1),""))</f>
        <v>TIME_ITEM</v>
      </c>
      <c r="E29" s="67" t="str">
        <f>IF(D29=$A$2,E$2,IF(D29&lt;&gt;"",VLOOKUP($A29,enum!$A$1:$L$361,E$1),""))</f>
        <v>RW</v>
      </c>
      <c r="F29" s="67" t="str">
        <f>IF(E29=$A$2,F$2,IF(E29&lt;&gt;"",VLOOKUP($A29,enum!$A$1:$L$361,F$1),""))</f>
        <v>RW</v>
      </c>
      <c r="G29" s="67" t="str">
        <f>IF(F29=$A$2,G$2,IF(F29&lt;&gt;"",VLOOKUP($A29,enum!$A$1:$L$361,G$1),""))</f>
        <v>ROM</v>
      </c>
      <c r="H29" s="55" t="s">
        <v>724</v>
      </c>
      <c r="I29" s="58" t="s">
        <v>723</v>
      </c>
      <c r="J29" s="59">
        <v>100</v>
      </c>
      <c r="K29" s="59" t="s">
        <v>31</v>
      </c>
      <c r="L29" s="60" t="s">
        <v>979</v>
      </c>
      <c r="M29" s="87" t="s">
        <v>32</v>
      </c>
    </row>
    <row r="30" spans="1:14" s="125" customFormat="1" ht="22.5" x14ac:dyDescent="0.2">
      <c r="A30" s="65">
        <v>50</v>
      </c>
      <c r="B30" s="66" t="str">
        <f>IF(C30=$A$2,B$2,IF(C30&lt;&gt;"",VLOOKUP($A30,enum!$A$1:$L$361,B$1),""))</f>
        <v>i_RTU_ABB_P=114</v>
      </c>
      <c r="C30" s="66" t="str">
        <f>IF(A30=$A$2,C$2,IF(A30&lt;&gt;"",VLOOKUP($A30,enum!$A$1:$L$361,C$1),""))</f>
        <v>RTU_COMMUNICATION=102</v>
      </c>
      <c r="D30" s="66" t="str">
        <f>IF(B30=$A$2,D$2,IF(B30&lt;&gt;"",VLOOKUP($A30,enum!$A$1:$L$361,D$1),""))</f>
        <v>TIME_ITEM</v>
      </c>
      <c r="E30" s="67" t="str">
        <f>IF(D30=$A$2,E$2,IF(D30&lt;&gt;"",VLOOKUP($A30,enum!$A$1:$L$361,E$1),""))</f>
        <v>RW</v>
      </c>
      <c r="F30" s="67" t="str">
        <f>IF(E30=$A$2,F$2,IF(E30&lt;&gt;"",VLOOKUP($A30,enum!$A$1:$L$361,F$1),""))</f>
        <v>RW</v>
      </c>
      <c r="G30" s="67" t="str">
        <f>IF(F30=$A$2,G$2,IF(F30&lt;&gt;"",VLOOKUP($A30,enum!$A$1:$L$361,G$1),""))</f>
        <v>ROM</v>
      </c>
      <c r="H30" s="55" t="s">
        <v>753</v>
      </c>
      <c r="I30" s="58" t="s">
        <v>723</v>
      </c>
      <c r="J30" s="59">
        <v>100</v>
      </c>
      <c r="K30" s="59" t="s">
        <v>31</v>
      </c>
      <c r="L30" s="60" t="s">
        <v>729</v>
      </c>
      <c r="M30" s="87" t="s">
        <v>33</v>
      </c>
    </row>
    <row r="31" spans="1:14" s="124" customFormat="1" ht="78.75" x14ac:dyDescent="0.2">
      <c r="A31" s="160">
        <v>51</v>
      </c>
      <c r="B31" s="66" t="str">
        <f>IF(C31=$A$2,B$2,IF(C31&lt;&gt;"",VLOOKUP($A31,enum!$A$1:$L$361,B$1),""))</f>
        <v>i_RTU_INIT_STR=115</v>
      </c>
      <c r="C31" s="66" t="str">
        <f>IF(A31=$A$2,C$2,IF(A31&lt;&gt;"",VLOOKUP($A31,enum!$A$1:$L$361,C$1),""))</f>
        <v>RTU_COMMUNICATION=102</v>
      </c>
      <c r="D31" s="66" t="str">
        <f>IF(B31=$A$2,D$2,IF(B31&lt;&gt;"",VLOOKUP($A31,enum!$A$1:$L$361,D$1),""))</f>
        <v>LONG_STRING_ITEM</v>
      </c>
      <c r="E31" s="160" t="str">
        <f>IF(D31=$A$2,E$2,IF(D31&lt;&gt;"",VLOOKUP($A31,enum!$A$1:$L$361,E$1),""))</f>
        <v>RW</v>
      </c>
      <c r="F31" s="160" t="str">
        <f>IF(E31=$A$2,F$2,IF(E31&lt;&gt;"",VLOOKUP($A31,enum!$A$1:$L$361,F$1),""))</f>
        <v>RW</v>
      </c>
      <c r="G31" s="160" t="str">
        <f>IF(F31=$A$2,G$2,IF(F31&lt;&gt;"",VLOOKUP($A31,enum!$A$1:$L$361,G$1),""))</f>
        <v>ROM</v>
      </c>
      <c r="H31" s="152" t="s">
        <v>725</v>
      </c>
      <c r="I31" s="141" t="s">
        <v>1303</v>
      </c>
      <c r="J31" s="143" t="s">
        <v>34</v>
      </c>
      <c r="K31" s="143" t="s">
        <v>727</v>
      </c>
      <c r="L31" s="140" t="s">
        <v>964</v>
      </c>
      <c r="M31" s="140" t="s">
        <v>568</v>
      </c>
      <c r="N31" s="95"/>
    </row>
    <row r="32" spans="1:14" s="124" customFormat="1" ht="45" x14ac:dyDescent="0.2">
      <c r="A32" s="160">
        <v>52</v>
      </c>
      <c r="B32" s="66" t="str">
        <f>IF(C32=$A$2,B$2,IF(C32&lt;&gt;"",VLOOKUP($A32,enum!$A$1:$L$361,B$1),""))</f>
        <v>i_RTU_HANGUP_STR=116</v>
      </c>
      <c r="C32" s="66" t="str">
        <f>IF(A32=$A$2,C$2,IF(A32&lt;&gt;"",VLOOKUP($A32,enum!$A$1:$L$361,C$1),""))</f>
        <v>RTU_COMMUNICATION=102</v>
      </c>
      <c r="D32" s="66" t="str">
        <f>IF(B32=$A$2,D$2,IF(B32&lt;&gt;"",VLOOKUP($A32,enum!$A$1:$L$361,D$1),""))</f>
        <v>LONG_STRING_ITEM</v>
      </c>
      <c r="E32" s="160" t="str">
        <f>IF(D32=$A$2,E$2,IF(D32&lt;&gt;"",VLOOKUP($A32,enum!$A$1:$L$361,E$1),""))</f>
        <v>RW</v>
      </c>
      <c r="F32" s="160" t="str">
        <f>IF(E32=$A$2,F$2,IF(E32&lt;&gt;"",VLOOKUP($A32,enum!$A$1:$L$361,F$1),""))</f>
        <v>RW</v>
      </c>
      <c r="G32" s="160" t="str">
        <f>IF(F32=$A$2,G$2,IF(F32&lt;&gt;"",VLOOKUP($A32,enum!$A$1:$L$361,G$1),""))</f>
        <v>ROM</v>
      </c>
      <c r="H32" s="152" t="s">
        <v>726</v>
      </c>
      <c r="I32" s="141" t="s">
        <v>1303</v>
      </c>
      <c r="J32" s="143" t="s">
        <v>35</v>
      </c>
      <c r="K32" s="143" t="s">
        <v>728</v>
      </c>
      <c r="L32" s="119" t="s">
        <v>793</v>
      </c>
      <c r="M32" s="140" t="s">
        <v>572</v>
      </c>
      <c r="N32" s="95"/>
    </row>
    <row r="33" spans="1:14" s="124" customFormat="1" x14ac:dyDescent="0.2">
      <c r="A33" s="67">
        <v>47</v>
      </c>
      <c r="B33" s="66" t="str">
        <f>IF(C33=$A$2,B$2,IF(C33&lt;&gt;"",VLOOKUP($A33,enum!$A$1:$L$361,B$1),""))</f>
        <v>i_RTU_PARITY=111</v>
      </c>
      <c r="C33" s="66" t="str">
        <f>IF(A33=$A$2,C$2,IF(A33&lt;&gt;"",VLOOKUP($A33,enum!$A$1:$L$361,C$1),""))</f>
        <v>RTU_COMMUNICATION=102</v>
      </c>
      <c r="D33" s="66" t="str">
        <f>IF(B33=$A$2,D$2,IF(B33&lt;&gt;"",VLOOKUP($A33,enum!$A$1:$L$361,D$1),""))</f>
        <v>BOOL_ITEM</v>
      </c>
      <c r="E33" s="67" t="str">
        <f>IF(D33=$A$2,E$2,IF(D33&lt;&gt;"",VLOOKUP($A33,enum!$A$1:$L$361,E$1),""))</f>
        <v>RW</v>
      </c>
      <c r="F33" s="67" t="str">
        <f>IF(E33=$A$2,F$2,IF(E33&lt;&gt;"",VLOOKUP($A33,enum!$A$1:$L$361,F$1),""))</f>
        <v>RW</v>
      </c>
      <c r="G33" s="67" t="str">
        <f>IF(F33=$A$2,G$2,IF(F33&lt;&gt;"",VLOOKUP($A33,enum!$A$1:$L$361,G$1),""))</f>
        <v>ROM</v>
      </c>
      <c r="H33" s="152" t="s">
        <v>718</v>
      </c>
      <c r="I33" s="141"/>
      <c r="J33" s="143" t="s">
        <v>663</v>
      </c>
      <c r="K33" s="143" t="s">
        <v>664</v>
      </c>
      <c r="L33" s="141" t="s">
        <v>718</v>
      </c>
      <c r="M33" s="140" t="s">
        <v>665</v>
      </c>
      <c r="N33" s="95"/>
    </row>
    <row r="34" spans="1:14" s="125" customFormat="1" ht="116.25" customHeight="1" x14ac:dyDescent="0.2">
      <c r="A34" s="65">
        <v>46</v>
      </c>
      <c r="B34" s="66" t="str">
        <f>IF(C34=$A$2,B$2,IF(C34&lt;&gt;"",VLOOKUP($A34,enum!$A$1:$L$361,B$1),""))</f>
        <v>i_RTU_BAUDRATE=110</v>
      </c>
      <c r="C34" s="66" t="str">
        <f>IF(A34=$A$2,C$2,IF(A34&lt;&gt;"",VLOOKUP($A34,enum!$A$1:$L$361,C$1),""))</f>
        <v>RTU_COMMUNICATION=102</v>
      </c>
      <c r="D34" s="66" t="str">
        <f>IF(B34=$A$2,D$2,IF(B34&lt;&gt;"",VLOOKUP($A34,enum!$A$1:$L$361,D$1),""))</f>
        <v>LONG_ITEM</v>
      </c>
      <c r="E34" s="67" t="str">
        <f>IF(D34=$A$2,E$2,IF(D34&lt;&gt;"",VLOOKUP($A34,enum!$A$1:$L$361,E$1),""))</f>
        <v>RW</v>
      </c>
      <c r="F34" s="67" t="str">
        <f>IF(E34=$A$2,F$2,IF(E34&lt;&gt;"",VLOOKUP($A34,enum!$A$1:$L$361,F$1),""))</f>
        <v>RW</v>
      </c>
      <c r="G34" s="67" t="str">
        <f>IF(F34=$A$2,G$2,IF(F34&lt;&gt;"",VLOOKUP($A34,enum!$A$1:$L$361,G$1),""))</f>
        <v>ROM</v>
      </c>
      <c r="H34" s="56" t="s">
        <v>719</v>
      </c>
      <c r="I34" s="58" t="s">
        <v>690</v>
      </c>
      <c r="J34" s="59">
        <v>9600</v>
      </c>
      <c r="K34" s="59" t="s">
        <v>1105</v>
      </c>
      <c r="L34" s="60" t="s">
        <v>720</v>
      </c>
      <c r="M34" s="87" t="s">
        <v>662</v>
      </c>
    </row>
    <row r="35" spans="1:14" s="124" customFormat="1" x14ac:dyDescent="0.2">
      <c r="A35" s="123" t="s">
        <v>587</v>
      </c>
      <c r="B35" s="123" t="s">
        <v>1185</v>
      </c>
      <c r="C35" s="123" t="s">
        <v>592</v>
      </c>
      <c r="D35" s="123" t="s">
        <v>642</v>
      </c>
      <c r="E35" s="123" t="s">
        <v>593</v>
      </c>
      <c r="F35" s="123" t="s">
        <v>594</v>
      </c>
      <c r="G35" s="123" t="s">
        <v>600</v>
      </c>
      <c r="H35" s="123" t="s">
        <v>701</v>
      </c>
      <c r="I35" s="123" t="s">
        <v>721</v>
      </c>
      <c r="J35" s="123" t="s">
        <v>699</v>
      </c>
      <c r="K35" s="123" t="s">
        <v>700</v>
      </c>
      <c r="L35" s="123" t="s">
        <v>702</v>
      </c>
      <c r="M35" s="123" t="s">
        <v>4</v>
      </c>
    </row>
    <row r="36" spans="1:14" s="125" customFormat="1" ht="33.75" x14ac:dyDescent="0.2">
      <c r="A36" s="174">
        <v>234</v>
      </c>
      <c r="B36" s="66" t="str">
        <f>IF(C36=$A$2,B$2,IF(C36&lt;&gt;"",VLOOKUP($A36,enum!$A$1:$L$361,B$1),""))</f>
        <v>i_NTP_SERVER1=302</v>
      </c>
      <c r="C36" s="66" t="str">
        <f>IF(A36=$A$2,C$2,IF(A36&lt;&gt;"",VLOOKUP($A36,enum!$A$1:$L$361,C$1),""))</f>
        <v>RTU_COMMUNICATION=102</v>
      </c>
      <c r="D36" s="66" t="str">
        <f>IF(B36=$A$2,D$2,IF(B36&lt;&gt;"",VLOOKUP($A36,enum!$A$1:$L$361,D$1),""))</f>
        <v>STRING_ITEM</v>
      </c>
      <c r="E36" s="175" t="str">
        <f>IF(D36=$A$2,E$2,IF(D36&lt;&gt;"",VLOOKUP($A36,enum!$A$1:$L$361,E$1),""))</f>
        <v>RW</v>
      </c>
      <c r="F36" s="175" t="str">
        <f>IF(E36=$A$2,F$2,IF(E36&lt;&gt;"",VLOOKUP($A36,enum!$A$1:$L$361,F$1),""))</f>
        <v>RW</v>
      </c>
      <c r="G36" s="175" t="str">
        <f>IF(F36=$A$2,G$2,IF(F36&lt;&gt;"",VLOOKUP($A36,enum!$A$1:$L$361,G$1),""))</f>
        <v>ROM</v>
      </c>
      <c r="H36" s="56" t="s">
        <v>1236</v>
      </c>
      <c r="I36" s="141" t="s">
        <v>1254</v>
      </c>
      <c r="J36" s="153" t="s">
        <v>125</v>
      </c>
      <c r="K36" s="153" t="s">
        <v>125</v>
      </c>
      <c r="L36" s="60" t="s">
        <v>1237</v>
      </c>
      <c r="M36" s="178"/>
    </row>
    <row r="37" spans="1:14" s="125" customFormat="1" ht="33.75" x14ac:dyDescent="0.2">
      <c r="A37" s="174">
        <v>235</v>
      </c>
      <c r="B37" s="66" t="str">
        <f>IF(C37=$A$2,B$2,IF(C37&lt;&gt;"",VLOOKUP($A37,enum!$A$1:$L$361,B$1),""))</f>
        <v>i_NTP_SERVER2=303</v>
      </c>
      <c r="C37" s="66" t="str">
        <f>IF(A37=$A$2,C$2,IF(A37&lt;&gt;"",VLOOKUP($A37,enum!$A$1:$L$361,C$1),""))</f>
        <v>RTU_COMMUNICATION=102</v>
      </c>
      <c r="D37" s="66" t="str">
        <f>IF(B37=$A$2,D$2,IF(B37&lt;&gt;"",VLOOKUP($A37,enum!$A$1:$L$361,D$1),""))</f>
        <v>STRING_ITEM</v>
      </c>
      <c r="E37" s="175" t="str">
        <f>IF(D37=$A$2,E$2,IF(D37&lt;&gt;"",VLOOKUP($A37,enum!$A$1:$L$361,E$1),""))</f>
        <v>RW</v>
      </c>
      <c r="F37" s="175" t="str">
        <f>IF(E37=$A$2,F$2,IF(E37&lt;&gt;"",VLOOKUP($A37,enum!$A$1:$L$361,F$1),""))</f>
        <v>RW</v>
      </c>
      <c r="G37" s="175" t="str">
        <f>IF(F37=$A$2,G$2,IF(F37&lt;&gt;"",VLOOKUP($A37,enum!$A$1:$L$361,G$1),""))</f>
        <v>ROM</v>
      </c>
      <c r="H37" s="56" t="s">
        <v>1236</v>
      </c>
      <c r="I37" s="141" t="s">
        <v>1254</v>
      </c>
      <c r="J37" s="153" t="s">
        <v>125</v>
      </c>
      <c r="K37" s="153" t="s">
        <v>125</v>
      </c>
      <c r="L37" s="60" t="s">
        <v>1237</v>
      </c>
      <c r="M37" s="178"/>
    </row>
    <row r="38" spans="1:14" s="125" customFormat="1" ht="33.75" x14ac:dyDescent="0.2">
      <c r="A38" s="174">
        <v>236</v>
      </c>
      <c r="B38" s="66" t="str">
        <f>IF(C38=$A$2,B$2,IF(C38&lt;&gt;"",VLOOKUP($A38,enum!$A$1:$L$361,B$1),""))</f>
        <v>i_NTP_SYNC_PERIOD=304</v>
      </c>
      <c r="C38" s="66" t="str">
        <f>IF(A38=$A$2,C$2,IF(A38&lt;&gt;"",VLOOKUP($A38,enum!$A$1:$L$361,C$1),""))</f>
        <v>RTU_COMMUNICATION=102</v>
      </c>
      <c r="D38" s="66" t="str">
        <f>IF(B38=$A$2,D$2,IF(B38&lt;&gt;"",VLOOKUP($A38,enum!$A$1:$L$361,D$1),""))</f>
        <v>BOOL_ITEM</v>
      </c>
      <c r="E38" s="175" t="str">
        <f>IF(D38=$A$2,E$2,IF(D38&lt;&gt;"",VLOOKUP($A38,enum!$A$1:$L$361,E$1),""))</f>
        <v>RW</v>
      </c>
      <c r="F38" s="175" t="str">
        <f>IF(E38=$A$2,F$2,IF(E38&lt;&gt;"",VLOOKUP($A38,enum!$A$1:$L$361,F$1),""))</f>
        <v>RW</v>
      </c>
      <c r="G38" s="175" t="str">
        <f>IF(F38=$A$2,G$2,IF(F38&lt;&gt;"",VLOOKUP($A38,enum!$A$1:$L$361,G$1),""))</f>
        <v>ROM</v>
      </c>
      <c r="H38" s="56" t="s">
        <v>1238</v>
      </c>
      <c r="I38" s="141" t="s">
        <v>1254</v>
      </c>
      <c r="J38" s="59"/>
      <c r="K38" s="59"/>
      <c r="L38" s="56" t="s">
        <v>1238</v>
      </c>
      <c r="M38" s="178"/>
    </row>
    <row r="39" spans="1:14" s="125" customFormat="1" ht="33.75" x14ac:dyDescent="0.2">
      <c r="A39" s="174">
        <v>237</v>
      </c>
      <c r="B39" s="66" t="str">
        <f>IF(C39=$A$2,B$2,IF(C39&lt;&gt;"",VLOOKUP($A39,enum!$A$1:$L$361,B$1),""))</f>
        <v>i_NTP_SYNC_TIMEOUT=305</v>
      </c>
      <c r="C39" s="66" t="str">
        <f>IF(A39=$A$2,C$2,IF(A39&lt;&gt;"",VLOOKUP($A39,enum!$A$1:$L$361,C$1),""))</f>
        <v>RTU_COMMUNICATION=102</v>
      </c>
      <c r="D39" s="66" t="str">
        <f>IF(B39=$A$2,D$2,IF(B39&lt;&gt;"",VLOOKUP($A39,enum!$A$1:$L$361,D$1),""))</f>
        <v>TIME_ITEM</v>
      </c>
      <c r="E39" s="175" t="str">
        <f>IF(D39=$A$2,E$2,IF(D39&lt;&gt;"",VLOOKUP($A39,enum!$A$1:$L$361,E$1),""))</f>
        <v>RW</v>
      </c>
      <c r="F39" s="175" t="str">
        <f>IF(E39=$A$2,F$2,IF(E39&lt;&gt;"",VLOOKUP($A39,enum!$A$1:$L$361,F$1),""))</f>
        <v>RW</v>
      </c>
      <c r="G39" s="175" t="str">
        <f>IF(F39=$A$2,G$2,IF(F39&lt;&gt;"",VLOOKUP($A39,enum!$A$1:$L$361,G$1),""))</f>
        <v>ROM</v>
      </c>
      <c r="H39" s="56" t="s">
        <v>1302</v>
      </c>
      <c r="I39" s="141" t="s">
        <v>1254</v>
      </c>
      <c r="J39" s="59"/>
      <c r="K39" s="59"/>
      <c r="L39" s="56" t="s">
        <v>1239</v>
      </c>
      <c r="M39" s="178"/>
    </row>
    <row r="40" spans="1:14" s="125" customFormat="1" ht="33.75" x14ac:dyDescent="0.2">
      <c r="A40" s="174">
        <v>238</v>
      </c>
      <c r="B40" s="66" t="str">
        <f>IF(C40=$A$2,B$2,IF(C40&lt;&gt;"",VLOOKUP($A40,enum!$A$1:$L$361,B$1),""))</f>
        <v>i_NTP_SYNC_RETRIES=306</v>
      </c>
      <c r="C40" s="66" t="str">
        <f>IF(A40=$A$2,C$2,IF(A40&lt;&gt;"",VLOOKUP($A40,enum!$A$1:$L$361,C$1),""))</f>
        <v>RTU_COMMUNICATION=102</v>
      </c>
      <c r="D40" s="66" t="str">
        <f>IF(B40=$A$2,D$2,IF(B40&lt;&gt;"",VLOOKUP($A40,enum!$A$1:$L$361,D$1),""))</f>
        <v>BOOL_ITEM</v>
      </c>
      <c r="E40" s="175" t="str">
        <f>IF(D40=$A$2,E$2,IF(D40&lt;&gt;"",VLOOKUP($A40,enum!$A$1:$L$361,E$1),""))</f>
        <v>RW</v>
      </c>
      <c r="F40" s="175" t="str">
        <f>IF(E40=$A$2,F$2,IF(E40&lt;&gt;"",VLOOKUP($A40,enum!$A$1:$L$361,F$1),""))</f>
        <v>RW</v>
      </c>
      <c r="G40" s="175" t="str">
        <f>IF(F40=$A$2,G$2,IF(F40&lt;&gt;"",VLOOKUP($A40,enum!$A$1:$L$361,G$1),""))</f>
        <v>ROM</v>
      </c>
      <c r="H40" s="56" t="s">
        <v>1240</v>
      </c>
      <c r="I40" s="141" t="s">
        <v>1254</v>
      </c>
      <c r="J40" s="59"/>
      <c r="K40" s="59"/>
      <c r="L40" s="56" t="s">
        <v>1240</v>
      </c>
      <c r="M40" s="178"/>
    </row>
    <row r="41" spans="1:14" s="125" customFormat="1" ht="33.75" x14ac:dyDescent="0.2">
      <c r="A41" s="174">
        <v>239</v>
      </c>
      <c r="B41" s="66" t="str">
        <f>IF(C41=$A$2,B$2,IF(C41&lt;&gt;"",VLOOKUP($A41,enum!$A$1:$L$361,B$1),""))</f>
        <v>i_NTP_SYNC_RETRIES_TIMEOUT=307</v>
      </c>
      <c r="C41" s="66" t="str">
        <f>IF(A41=$A$2,C$2,IF(A41&lt;&gt;"",VLOOKUP($A41,enum!$A$1:$L$361,C$1),""))</f>
        <v>RTU_COMMUNICATION=102</v>
      </c>
      <c r="D41" s="66" t="str">
        <f>IF(B41=$A$2,D$2,IF(B41&lt;&gt;"",VLOOKUP($A41,enum!$A$1:$L$361,D$1),""))</f>
        <v>TIME_ITEM</v>
      </c>
      <c r="E41" s="175" t="str">
        <f>IF(D41=$A$2,E$2,IF(D41&lt;&gt;"",VLOOKUP($A41,enum!$A$1:$L$361,E$1),""))</f>
        <v>RW</v>
      </c>
      <c r="F41" s="175" t="str">
        <f>IF(E41=$A$2,F$2,IF(E41&lt;&gt;"",VLOOKUP($A41,enum!$A$1:$L$361,F$1),""))</f>
        <v>RW</v>
      </c>
      <c r="G41" s="175" t="str">
        <f>IF(F41=$A$2,G$2,IF(F41&lt;&gt;"",VLOOKUP($A41,enum!$A$1:$L$361,G$1),""))</f>
        <v>ROM</v>
      </c>
      <c r="H41" s="56" t="s">
        <v>1241</v>
      </c>
      <c r="I41" s="141" t="s">
        <v>1254</v>
      </c>
      <c r="J41" s="59"/>
      <c r="K41" s="59"/>
      <c r="L41" s="56" t="s">
        <v>1241</v>
      </c>
      <c r="M41" s="178"/>
    </row>
    <row r="42" spans="1:14" s="124" customFormat="1" x14ac:dyDescent="0.2">
      <c r="A42" s="123" t="s">
        <v>587</v>
      </c>
      <c r="B42" s="123" t="s">
        <v>1185</v>
      </c>
      <c r="C42" s="123" t="s">
        <v>592</v>
      </c>
      <c r="D42" s="123" t="s">
        <v>642</v>
      </c>
      <c r="E42" s="123" t="s">
        <v>593</v>
      </c>
      <c r="F42" s="123" t="s">
        <v>594</v>
      </c>
      <c r="G42" s="123" t="s">
        <v>600</v>
      </c>
      <c r="H42" s="123" t="s">
        <v>701</v>
      </c>
      <c r="I42" s="123" t="s">
        <v>721</v>
      </c>
      <c r="J42" s="123" t="s">
        <v>699</v>
      </c>
      <c r="K42" s="123" t="s">
        <v>700</v>
      </c>
      <c r="L42" s="123" t="s">
        <v>702</v>
      </c>
      <c r="M42" s="123" t="s">
        <v>4</v>
      </c>
    </row>
    <row r="43" spans="1:14" s="125" customFormat="1" x14ac:dyDescent="0.2">
      <c r="A43" s="174">
        <v>240</v>
      </c>
      <c r="B43" s="66" t="str">
        <f>IF(C43=$A$2,B$2,IF(C43&lt;&gt;"",VLOOKUP($A43,enum!$A$1:$L$361,B$1),""))</f>
        <v>i_IEC_COMMON_ASDU_ADDR_SIZE=308</v>
      </c>
      <c r="C43" s="66" t="str">
        <f>IF(A43=$A$2,C$2,IF(A43&lt;&gt;"",VLOOKUP($A43,enum!$A$1:$L$361,C$1),""))</f>
        <v>RTU_COMMUNICATION=102</v>
      </c>
      <c r="D43" s="66" t="str">
        <f>IF(B43=$A$2,D$2,IF(B43&lt;&gt;"",VLOOKUP($A43,enum!$A$1:$L$361,D$1),""))</f>
        <v>BOOL_ITEM</v>
      </c>
      <c r="E43" s="175" t="str">
        <f>IF(D43=$A$2,E$2,IF(D43&lt;&gt;"",VLOOKUP($A43,enum!$A$1:$L$361,E$1),""))</f>
        <v>RW</v>
      </c>
      <c r="F43" s="175" t="str">
        <f>IF(E43=$A$2,F$2,IF(E43&lt;&gt;"",VLOOKUP($A43,enum!$A$1:$L$361,F$1),""))</f>
        <v>RW</v>
      </c>
      <c r="G43" s="175" t="str">
        <f>IF(F43=$A$2,G$2,IF(F43&lt;&gt;"",VLOOKUP($A43,enum!$A$1:$L$361,G$1),""))</f>
        <v>ROM</v>
      </c>
      <c r="H43" s="56" t="s">
        <v>1243</v>
      </c>
      <c r="I43" s="58" t="s">
        <v>690</v>
      </c>
      <c r="J43" s="59"/>
      <c r="K43" s="59">
        <v>1.2</v>
      </c>
      <c r="L43" s="60" t="s">
        <v>1290</v>
      </c>
      <c r="M43" s="178"/>
    </row>
    <row r="44" spans="1:14" s="125" customFormat="1" x14ac:dyDescent="0.2">
      <c r="A44" s="174">
        <v>241</v>
      </c>
      <c r="B44" s="66" t="str">
        <f>IF(C44=$A$2,B$2,IF(C44&lt;&gt;"",VLOOKUP($A44,enum!$A$1:$L$361,B$1),""))</f>
        <v>i_IEC_IOA_SIZE=309</v>
      </c>
      <c r="C44" s="66" t="str">
        <f>IF(A44=$A$2,C$2,IF(A44&lt;&gt;"",VLOOKUP($A44,enum!$A$1:$L$361,C$1),""))</f>
        <v>RTU_COMMUNICATION=102</v>
      </c>
      <c r="D44" s="66" t="str">
        <f>IF(B44=$A$2,D$2,IF(B44&lt;&gt;"",VLOOKUP($A44,enum!$A$1:$L$361,D$1),""))</f>
        <v>BOOL_ITEM</v>
      </c>
      <c r="E44" s="175" t="str">
        <f>IF(D44=$A$2,E$2,IF(D44&lt;&gt;"",VLOOKUP($A44,enum!$A$1:$L$361,E$1),""))</f>
        <v>RW</v>
      </c>
      <c r="F44" s="175" t="str">
        <f>IF(E44=$A$2,F$2,IF(E44&lt;&gt;"",VLOOKUP($A44,enum!$A$1:$L$361,F$1),""))</f>
        <v>RW</v>
      </c>
      <c r="G44" s="175" t="str">
        <f>IF(F44=$A$2,G$2,IF(F44&lt;&gt;"",VLOOKUP($A44,enum!$A$1:$L$361,G$1),""))</f>
        <v>ROM</v>
      </c>
      <c r="H44" s="56" t="s">
        <v>1291</v>
      </c>
      <c r="I44" s="58" t="s">
        <v>690</v>
      </c>
      <c r="J44" s="59"/>
      <c r="K44" s="59" t="s">
        <v>1295</v>
      </c>
      <c r="L44" s="60" t="s">
        <v>1292</v>
      </c>
      <c r="M44" s="178"/>
    </row>
    <row r="45" spans="1:14" s="125" customFormat="1" x14ac:dyDescent="0.2">
      <c r="A45" s="174">
        <v>242</v>
      </c>
      <c r="B45" s="66" t="str">
        <f>IF(C45=$A$2,B$2,IF(C45&lt;&gt;"",VLOOKUP($A45,enum!$A$1:$L$361,B$1),""))</f>
        <v>i_IEC_COT_SIZE=310</v>
      </c>
      <c r="C45" s="66" t="str">
        <f>IF(A45=$A$2,C$2,IF(A45&lt;&gt;"",VLOOKUP($A45,enum!$A$1:$L$361,C$1),""))</f>
        <v>RTU_COMMUNICATION=102</v>
      </c>
      <c r="D45" s="66" t="str">
        <f>IF(B45=$A$2,D$2,IF(B45&lt;&gt;"",VLOOKUP($A45,enum!$A$1:$L$361,D$1),""))</f>
        <v>BOOL_ITEM</v>
      </c>
      <c r="E45" s="175" t="str">
        <f>IF(D45=$A$2,E$2,IF(D45&lt;&gt;"",VLOOKUP($A45,enum!$A$1:$L$361,E$1),""))</f>
        <v>RW</v>
      </c>
      <c r="F45" s="175" t="str">
        <f>IF(E45=$A$2,F$2,IF(E45&lt;&gt;"",VLOOKUP($A45,enum!$A$1:$L$361,F$1),""))</f>
        <v>RW</v>
      </c>
      <c r="G45" s="175" t="str">
        <f>IF(F45=$A$2,G$2,IF(F45&lt;&gt;"",VLOOKUP($A45,enum!$A$1:$L$361,G$1),""))</f>
        <v>ROM</v>
      </c>
      <c r="H45" s="56" t="s">
        <v>1244</v>
      </c>
      <c r="I45" s="58" t="s">
        <v>690</v>
      </c>
      <c r="J45" s="59"/>
      <c r="K45" s="59">
        <v>1.2</v>
      </c>
      <c r="L45" s="60" t="s">
        <v>1293</v>
      </c>
      <c r="M45" s="178"/>
    </row>
    <row r="46" spans="1:14" s="125" customFormat="1" x14ac:dyDescent="0.2">
      <c r="A46" s="174">
        <v>243</v>
      </c>
      <c r="B46" s="66" t="str">
        <f>IF(C46=$A$2,B$2,IF(C46&lt;&gt;"",VLOOKUP($A46,enum!$A$1:$L$361,B$1),""))</f>
        <v>i_IEC_MAX_ASDU_SIZE=311</v>
      </c>
      <c r="C46" s="66" t="str">
        <f>IF(A46=$A$2,C$2,IF(A46&lt;&gt;"",VLOOKUP($A46,enum!$A$1:$L$361,C$1),""))</f>
        <v>RTU_COMMUNICATION=102</v>
      </c>
      <c r="D46" s="66" t="str">
        <f>IF(B46=$A$2,D$2,IF(B46&lt;&gt;"",VLOOKUP($A46,enum!$A$1:$L$361,D$1),""))</f>
        <v>BOOL_ITEM</v>
      </c>
      <c r="E46" s="175" t="str">
        <f>IF(D46=$A$2,E$2,IF(D46&lt;&gt;"",VLOOKUP($A46,enum!$A$1:$L$361,E$1),""))</f>
        <v>RW</v>
      </c>
      <c r="F46" s="175" t="str">
        <f>IF(E46=$A$2,F$2,IF(E46&lt;&gt;"",VLOOKUP($A46,enum!$A$1:$L$361,F$1),""))</f>
        <v>RW</v>
      </c>
      <c r="G46" s="175" t="str">
        <f>IF(F46=$A$2,G$2,IF(F46&lt;&gt;"",VLOOKUP($A46,enum!$A$1:$L$361,G$1),""))</f>
        <v>ROM</v>
      </c>
      <c r="H46" s="56" t="s">
        <v>1245</v>
      </c>
      <c r="I46" s="58" t="s">
        <v>690</v>
      </c>
      <c r="J46" s="59">
        <v>249</v>
      </c>
      <c r="K46" s="59" t="s">
        <v>1296</v>
      </c>
      <c r="L46" s="60" t="s">
        <v>1294</v>
      </c>
      <c r="M46" s="178"/>
    </row>
    <row r="47" spans="1:14" s="125" customFormat="1" x14ac:dyDescent="0.2">
      <c r="A47" s="174">
        <v>244</v>
      </c>
      <c r="B47" s="66" t="str">
        <f>IF(C47=$A$2,B$2,IF(C47&lt;&gt;"",VLOOKUP($A47,enum!$A$1:$L$361,B$1),""))</f>
        <v>i_IEC_CYCLE_PERIOD=312</v>
      </c>
      <c r="C47" s="66" t="str">
        <f>IF(A47=$A$2,C$2,IF(A47&lt;&gt;"",VLOOKUP($A47,enum!$A$1:$L$361,C$1),""))</f>
        <v>RTU_COMMUNICATION=102</v>
      </c>
      <c r="D47" s="66" t="str">
        <f>IF(B47=$A$2,D$2,IF(B47&lt;&gt;"",VLOOKUP($A47,enum!$A$1:$L$361,D$1),""))</f>
        <v>TIME_ITEM</v>
      </c>
      <c r="E47" s="175" t="str">
        <f>IF(D47=$A$2,E$2,IF(D47&lt;&gt;"",VLOOKUP($A47,enum!$A$1:$L$361,E$1),""))</f>
        <v>RW</v>
      </c>
      <c r="F47" s="175" t="str">
        <f>IF(E47=$A$2,F$2,IF(E47&lt;&gt;"",VLOOKUP($A47,enum!$A$1:$L$361,F$1),""))</f>
        <v>RW</v>
      </c>
      <c r="G47" s="175" t="str">
        <f>IF(F47=$A$2,G$2,IF(F47&lt;&gt;"",VLOOKUP($A47,enum!$A$1:$L$361,G$1),""))</f>
        <v>ROM</v>
      </c>
      <c r="H47" s="56" t="s">
        <v>1297</v>
      </c>
      <c r="I47" s="58" t="s">
        <v>690</v>
      </c>
      <c r="J47" s="59" t="s">
        <v>1263</v>
      </c>
      <c r="K47" s="59" t="s">
        <v>1299</v>
      </c>
      <c r="L47" s="60" t="s">
        <v>1298</v>
      </c>
      <c r="M47" s="178"/>
    </row>
    <row r="48" spans="1:14" s="124" customFormat="1" x14ac:dyDescent="0.2">
      <c r="A48" s="123" t="s">
        <v>587</v>
      </c>
      <c r="B48" s="123" t="s">
        <v>1185</v>
      </c>
      <c r="C48" s="123" t="s">
        <v>592</v>
      </c>
      <c r="D48" s="123" t="s">
        <v>642</v>
      </c>
      <c r="E48" s="123" t="s">
        <v>593</v>
      </c>
      <c r="F48" s="123" t="s">
        <v>594</v>
      </c>
      <c r="G48" s="123" t="s">
        <v>600</v>
      </c>
      <c r="H48" s="123" t="s">
        <v>701</v>
      </c>
      <c r="I48" s="123" t="s">
        <v>721</v>
      </c>
      <c r="J48" s="123" t="s">
        <v>699</v>
      </c>
      <c r="K48" s="123" t="s">
        <v>700</v>
      </c>
      <c r="L48" s="123" t="s">
        <v>702</v>
      </c>
      <c r="M48" s="123" t="s">
        <v>4</v>
      </c>
    </row>
    <row r="49" spans="1:13" s="125" customFormat="1" ht="33.75" x14ac:dyDescent="0.2">
      <c r="A49" s="174">
        <v>245</v>
      </c>
      <c r="B49" s="66" t="str">
        <f>IF(C49=$A$2,B$2,IF(C49&lt;&gt;"",VLOOKUP($A49,enum!$A$1:$L$361,B$1),""))</f>
        <v>i_IEC104_T1=313</v>
      </c>
      <c r="C49" s="66" t="str">
        <f>IF(A49=$A$2,C$2,IF(A49&lt;&gt;"",VLOOKUP($A49,enum!$A$1:$L$361,C$1),""))</f>
        <v>RTU_COMMUNICATION=102</v>
      </c>
      <c r="D49" s="66" t="str">
        <f>IF(B49=$A$2,D$2,IF(B49&lt;&gt;"",VLOOKUP($A49,enum!$A$1:$L$361,D$1),""))</f>
        <v>TIME_ITEM</v>
      </c>
      <c r="E49" s="175" t="str">
        <f>IF(D49=$A$2,E$2,IF(D49&lt;&gt;"",VLOOKUP($A49,enum!$A$1:$L$361,E$1),""))</f>
        <v>RW</v>
      </c>
      <c r="F49" s="175" t="str">
        <f>IF(E49=$A$2,F$2,IF(E49&lt;&gt;"",VLOOKUP($A49,enum!$A$1:$L$361,F$1),""))</f>
        <v>RW</v>
      </c>
      <c r="G49" s="175" t="str">
        <f>IF(F49=$A$2,G$2,IF(F49&lt;&gt;"",VLOOKUP($A49,enum!$A$1:$L$361,G$1),""))</f>
        <v>ROM</v>
      </c>
      <c r="H49" s="56" t="s">
        <v>1250</v>
      </c>
      <c r="I49" s="141" t="s">
        <v>1254</v>
      </c>
      <c r="J49" s="59">
        <v>55</v>
      </c>
      <c r="K49" s="59"/>
      <c r="L49" s="60" t="s">
        <v>1247</v>
      </c>
      <c r="M49" s="178"/>
    </row>
    <row r="50" spans="1:13" s="125" customFormat="1" ht="33.75" x14ac:dyDescent="0.2">
      <c r="A50" s="174">
        <v>246</v>
      </c>
      <c r="B50" s="66" t="str">
        <f>IF(C50=$A$2,B$2,IF(C50&lt;&gt;"",VLOOKUP($A50,enum!$A$1:$L$361,B$1),""))</f>
        <v>i_IEC104_T2=314</v>
      </c>
      <c r="C50" s="66" t="str">
        <f>IF(A50=$A$2,C$2,IF(A50&lt;&gt;"",VLOOKUP($A50,enum!$A$1:$L$361,C$1),""))</f>
        <v>RTU_COMMUNICATION=102</v>
      </c>
      <c r="D50" s="66" t="str">
        <f>IF(B50=$A$2,D$2,IF(B50&lt;&gt;"",VLOOKUP($A50,enum!$A$1:$L$361,D$1),""))</f>
        <v>TIME_ITEM</v>
      </c>
      <c r="E50" s="175" t="str">
        <f>IF(D50=$A$2,E$2,IF(D50&lt;&gt;"",VLOOKUP($A50,enum!$A$1:$L$361,E$1),""))</f>
        <v>RW</v>
      </c>
      <c r="F50" s="175" t="str">
        <f>IF(E50=$A$2,F$2,IF(E50&lt;&gt;"",VLOOKUP($A50,enum!$A$1:$L$361,F$1),""))</f>
        <v>RW</v>
      </c>
      <c r="G50" s="175" t="str">
        <f>IF(F50=$A$2,G$2,IF(F50&lt;&gt;"",VLOOKUP($A50,enum!$A$1:$L$361,G$1),""))</f>
        <v>ROM</v>
      </c>
      <c r="H50" s="56" t="s">
        <v>1251</v>
      </c>
      <c r="I50" s="141" t="s">
        <v>1254</v>
      </c>
      <c r="J50" s="59">
        <v>10</v>
      </c>
      <c r="K50" s="59"/>
      <c r="L50" s="60" t="s">
        <v>1248</v>
      </c>
      <c r="M50" s="178"/>
    </row>
    <row r="51" spans="1:13" s="125" customFormat="1" ht="33.75" x14ac:dyDescent="0.2">
      <c r="A51" s="174">
        <v>247</v>
      </c>
      <c r="B51" s="66" t="str">
        <f>IF(C51=$A$2,B$2,IF(C51&lt;&gt;"",VLOOKUP($A51,enum!$A$1:$L$361,B$1),""))</f>
        <v>i_IEC104_T3=315</v>
      </c>
      <c r="C51" s="66" t="str">
        <f>IF(A51=$A$2,C$2,IF(A51&lt;&gt;"",VLOOKUP($A51,enum!$A$1:$L$361,C$1),""))</f>
        <v>RTU_COMMUNICATION=102</v>
      </c>
      <c r="D51" s="66" t="str">
        <f>IF(B51=$A$2,D$2,IF(B51&lt;&gt;"",VLOOKUP($A51,enum!$A$1:$L$361,D$1),""))</f>
        <v>TIME_ITEM</v>
      </c>
      <c r="E51" s="175" t="str">
        <f>IF(D51=$A$2,E$2,IF(D51&lt;&gt;"",VLOOKUP($A51,enum!$A$1:$L$361,E$1),""))</f>
        <v>RW</v>
      </c>
      <c r="F51" s="175" t="str">
        <f>IF(E51=$A$2,F$2,IF(E51&lt;&gt;"",VLOOKUP($A51,enum!$A$1:$L$361,F$1),""))</f>
        <v>RW</v>
      </c>
      <c r="G51" s="175" t="str">
        <f>IF(F51=$A$2,G$2,IF(F51&lt;&gt;"",VLOOKUP($A51,enum!$A$1:$L$361,G$1),""))</f>
        <v>ROM</v>
      </c>
      <c r="H51" s="56" t="s">
        <v>1251</v>
      </c>
      <c r="I51" s="141" t="s">
        <v>1254</v>
      </c>
      <c r="J51" s="59">
        <v>1200</v>
      </c>
      <c r="K51" s="59"/>
      <c r="L51" s="60" t="s">
        <v>1249</v>
      </c>
      <c r="M51" s="178"/>
    </row>
    <row r="52" spans="1:13" s="125" customFormat="1" ht="33.75" x14ac:dyDescent="0.2">
      <c r="A52" s="174">
        <v>248</v>
      </c>
      <c r="B52" s="66" t="str">
        <f>IF(C52=$A$2,B$2,IF(C52&lt;&gt;"",VLOOKUP($A52,enum!$A$1:$L$361,B$1),""))</f>
        <v>i_IEC104_K=316</v>
      </c>
      <c r="C52" s="66" t="str">
        <f>IF(A52=$A$2,C$2,IF(A52&lt;&gt;"",VLOOKUP($A52,enum!$A$1:$L$361,C$1),""))</f>
        <v>RTU_COMMUNICATION=102</v>
      </c>
      <c r="D52" s="66" t="str">
        <f>IF(B52=$A$2,D$2,IF(B52&lt;&gt;"",VLOOKUP($A52,enum!$A$1:$L$361,D$1),""))</f>
        <v>BOOL_ITEM</v>
      </c>
      <c r="E52" s="175" t="str">
        <f>IF(D52=$A$2,E$2,IF(D52&lt;&gt;"",VLOOKUP($A52,enum!$A$1:$L$361,E$1),""))</f>
        <v>RW</v>
      </c>
      <c r="F52" s="175" t="str">
        <f>IF(E52=$A$2,F$2,IF(E52&lt;&gt;"",VLOOKUP($A52,enum!$A$1:$L$361,F$1),""))</f>
        <v>RW</v>
      </c>
      <c r="G52" s="175" t="str">
        <f>IF(F52=$A$2,G$2,IF(F52&lt;&gt;"",VLOOKUP($A52,enum!$A$1:$L$361,G$1),""))</f>
        <v>ROM</v>
      </c>
      <c r="H52" s="56" t="s">
        <v>1253</v>
      </c>
      <c r="I52" s="141" t="s">
        <v>1254</v>
      </c>
      <c r="J52" s="59">
        <v>4</v>
      </c>
      <c r="K52" s="59"/>
      <c r="L52" s="60" t="s">
        <v>1258</v>
      </c>
      <c r="M52" s="178"/>
    </row>
    <row r="53" spans="1:13" s="125" customFormat="1" ht="33.75" x14ac:dyDescent="0.2">
      <c r="A53" s="174">
        <v>249</v>
      </c>
      <c r="B53" s="66" t="str">
        <f>IF(C53=$A$2,B$2,IF(C53&lt;&gt;"",VLOOKUP($A53,enum!$A$1:$L$361,B$1),""))</f>
        <v>i_IEC104_W=317</v>
      </c>
      <c r="C53" s="66" t="str">
        <f>IF(A53=$A$2,C$2,IF(A53&lt;&gt;"",VLOOKUP($A53,enum!$A$1:$L$361,C$1),""))</f>
        <v>RTU_COMMUNICATION=102</v>
      </c>
      <c r="D53" s="66" t="str">
        <f>IF(B53=$A$2,D$2,IF(B53&lt;&gt;"",VLOOKUP($A53,enum!$A$1:$L$361,D$1),""))</f>
        <v>BOOL_ITEM</v>
      </c>
      <c r="E53" s="175" t="str">
        <f>IF(D53=$A$2,E$2,IF(D53&lt;&gt;"",VLOOKUP($A53,enum!$A$1:$L$361,E$1),""))</f>
        <v>RW</v>
      </c>
      <c r="F53" s="175" t="str">
        <f>IF(E53=$A$2,F$2,IF(E53&lt;&gt;"",VLOOKUP($A53,enum!$A$1:$L$361,F$1),""))</f>
        <v>RW</v>
      </c>
      <c r="G53" s="175" t="str">
        <f>IF(F53=$A$2,G$2,IF(F53&lt;&gt;"",VLOOKUP($A53,enum!$A$1:$L$361,G$1),""))</f>
        <v>ROM</v>
      </c>
      <c r="H53" s="56" t="s">
        <v>1252</v>
      </c>
      <c r="I53" s="141" t="s">
        <v>1254</v>
      </c>
      <c r="J53" s="59">
        <v>2</v>
      </c>
      <c r="K53" s="59"/>
      <c r="L53" s="60" t="s">
        <v>1259</v>
      </c>
      <c r="M53" s="178"/>
    </row>
    <row r="54" spans="1:13" s="125" customFormat="1" ht="33.75" x14ac:dyDescent="0.2">
      <c r="A54" s="174">
        <v>250</v>
      </c>
      <c r="B54" s="66" t="str">
        <f>IF(C54=$A$2,B$2,IF(C54&lt;&gt;"",VLOOKUP($A54,enum!$A$1:$L$361,B$1),""))</f>
        <v>i_IEC104_MAX_CONNECTIONS=318</v>
      </c>
      <c r="C54" s="66" t="str">
        <f>IF(A54=$A$2,C$2,IF(A54&lt;&gt;"",VLOOKUP($A54,enum!$A$1:$L$361,C$1),""))</f>
        <v>RTU_COMMUNICATION=102</v>
      </c>
      <c r="D54" s="66" t="str">
        <f>IF(B54=$A$2,D$2,IF(B54&lt;&gt;"",VLOOKUP($A54,enum!$A$1:$L$361,D$1),""))</f>
        <v>BOOL_ITEM</v>
      </c>
      <c r="E54" s="175" t="str">
        <f>IF(D54=$A$2,E$2,IF(D54&lt;&gt;"",VLOOKUP($A54,enum!$A$1:$L$361,E$1),""))</f>
        <v>RW</v>
      </c>
      <c r="F54" s="175" t="str">
        <f>IF(E54=$A$2,F$2,IF(E54&lt;&gt;"",VLOOKUP($A54,enum!$A$1:$L$361,F$1),""))</f>
        <v>RW</v>
      </c>
      <c r="G54" s="175" t="str">
        <f>IF(F54=$A$2,G$2,IF(F54&lt;&gt;"",VLOOKUP($A54,enum!$A$1:$L$361,G$1),""))</f>
        <v>ROM</v>
      </c>
      <c r="H54" s="56" t="s">
        <v>1257</v>
      </c>
      <c r="I54" s="141" t="s">
        <v>1254</v>
      </c>
      <c r="J54" s="59">
        <v>2</v>
      </c>
      <c r="K54" s="59"/>
      <c r="L54" s="60" t="s">
        <v>1289</v>
      </c>
      <c r="M54" s="178"/>
    </row>
    <row r="55" spans="1:13" s="124" customFormat="1" x14ac:dyDescent="0.2">
      <c r="A55" s="123" t="s">
        <v>587</v>
      </c>
      <c r="B55" s="123" t="s">
        <v>1185</v>
      </c>
      <c r="C55" s="123" t="s">
        <v>592</v>
      </c>
      <c r="D55" s="123" t="s">
        <v>642</v>
      </c>
      <c r="E55" s="123" t="s">
        <v>593</v>
      </c>
      <c r="F55" s="123" t="s">
        <v>594</v>
      </c>
      <c r="G55" s="123" t="s">
        <v>600</v>
      </c>
      <c r="H55" s="123" t="s">
        <v>701</v>
      </c>
      <c r="I55" s="123" t="s">
        <v>721</v>
      </c>
      <c r="J55" s="123" t="s">
        <v>699</v>
      </c>
      <c r="K55" s="123" t="s">
        <v>700</v>
      </c>
      <c r="L55" s="123" t="s">
        <v>702</v>
      </c>
      <c r="M55" s="123" t="s">
        <v>4</v>
      </c>
    </row>
    <row r="56" spans="1:13" s="125" customFormat="1" ht="33.75" x14ac:dyDescent="0.2">
      <c r="A56" s="174">
        <v>251</v>
      </c>
      <c r="B56" s="66" t="str">
        <f>IF(C56=$A$2,B$2,IF(C56&lt;&gt;"",VLOOKUP($A56,enum!$A$1:$L$361,B$1),""))</f>
        <v>i_CC_OA=319</v>
      </c>
      <c r="C56" s="66" t="str">
        <f>IF(A56=$A$2,C$2,IF(A56&lt;&gt;"",VLOOKUP($A56,enum!$A$1:$L$361,C$1),""))</f>
        <v>CC=200+n</v>
      </c>
      <c r="D56" s="66" t="str">
        <f>IF(B56=$A$2,D$2,IF(B56&lt;&gt;"",VLOOKUP($A56,enum!$A$1:$L$361,D$1),""))</f>
        <v>BOOL_ITEM</v>
      </c>
      <c r="E56" s="175" t="str">
        <f>IF(D56=$A$2,E$2,IF(D56&lt;&gt;"",VLOOKUP($A56,enum!$A$1:$L$361,E$1),""))</f>
        <v>RW</v>
      </c>
      <c r="F56" s="175" t="str">
        <f>IF(E56=$A$2,F$2,IF(E56&lt;&gt;"",VLOOKUP($A56,enum!$A$1:$L$361,F$1),""))</f>
        <v>RW</v>
      </c>
      <c r="G56" s="175" t="str">
        <f>IF(F56=$A$2,G$2,IF(F56&lt;&gt;"",VLOOKUP($A56,enum!$A$1:$L$361,G$1),""))</f>
        <v>ROM</v>
      </c>
      <c r="H56" s="56" t="s">
        <v>1268</v>
      </c>
      <c r="I56" s="141" t="s">
        <v>1254</v>
      </c>
      <c r="J56" s="59">
        <v>1</v>
      </c>
      <c r="K56" s="181" t="s">
        <v>1262</v>
      </c>
      <c r="L56" s="60" t="s">
        <v>1260</v>
      </c>
      <c r="M56" s="178"/>
    </row>
    <row r="57" spans="1:13" s="125" customFormat="1" ht="33.75" x14ac:dyDescent="0.2">
      <c r="A57" s="174">
        <v>252</v>
      </c>
      <c r="B57" s="66" t="str">
        <f>IF(C57=$A$2,B$2,IF(C57&lt;&gt;"",VLOOKUP($A57,enum!$A$1:$L$361,B$1),""))</f>
        <v>i_CC_IPS=320</v>
      </c>
      <c r="C57" s="66" t="str">
        <f>IF(A57=$A$2,C$2,IF(A57&lt;&gt;"",VLOOKUP($A57,enum!$A$1:$L$361,C$1),""))</f>
        <v>CC=200+n</v>
      </c>
      <c r="D57" s="66" t="str">
        <f>IF(B57=$A$2,D$2,IF(B57&lt;&gt;"",VLOOKUP($A57,enum!$A$1:$L$361,D$1),""))</f>
        <v>LONG_STRING_ITEM</v>
      </c>
      <c r="E57" s="175" t="str">
        <f>IF(D57=$A$2,E$2,IF(D57&lt;&gt;"",VLOOKUP($A57,enum!$A$1:$L$361,E$1),""))</f>
        <v>RW</v>
      </c>
      <c r="F57" s="175" t="str">
        <f>IF(E57=$A$2,F$2,IF(E57&lt;&gt;"",VLOOKUP($A57,enum!$A$1:$L$361,F$1),""))</f>
        <v>RW</v>
      </c>
      <c r="G57" s="175" t="str">
        <f>IF(F57=$A$2,G$2,IF(F57&lt;&gt;"",VLOOKUP($A57,enum!$A$1:$L$361,G$1),""))</f>
        <v>ROM</v>
      </c>
      <c r="H57" s="56" t="s">
        <v>1269</v>
      </c>
      <c r="I57" s="141" t="s">
        <v>1254</v>
      </c>
      <c r="J57" s="182" t="s">
        <v>125</v>
      </c>
      <c r="K57" s="59"/>
      <c r="L57" s="60" t="s">
        <v>1261</v>
      </c>
      <c r="M57" s="178"/>
    </row>
    <row r="58" spans="1:13" s="124" customFormat="1" x14ac:dyDescent="0.2">
      <c r="A58" s="123" t="s">
        <v>587</v>
      </c>
      <c r="B58" s="123" t="s">
        <v>1185</v>
      </c>
      <c r="C58" s="123" t="s">
        <v>592</v>
      </c>
      <c r="D58" s="123" t="s">
        <v>642</v>
      </c>
      <c r="E58" s="123" t="s">
        <v>593</v>
      </c>
      <c r="F58" s="123" t="s">
        <v>594</v>
      </c>
      <c r="G58" s="123" t="s">
        <v>600</v>
      </c>
      <c r="H58" s="123" t="s">
        <v>701</v>
      </c>
      <c r="I58" s="123" t="s">
        <v>721</v>
      </c>
      <c r="J58" s="123" t="s">
        <v>699</v>
      </c>
      <c r="K58" s="123" t="s">
        <v>700</v>
      </c>
      <c r="L58" s="123" t="s">
        <v>702</v>
      </c>
      <c r="M58" s="123" t="s">
        <v>4</v>
      </c>
    </row>
    <row r="59" spans="1:13" s="125" customFormat="1" x14ac:dyDescent="0.2">
      <c r="A59" s="174">
        <v>253</v>
      </c>
      <c r="B59" s="66" t="str">
        <f>IF(C59=$A$2,B$2,IF(C59&lt;&gt;"",VLOOKUP($A59,enum!$A$1:$L$361,B$1),""))</f>
        <v>i_GPRS_APN=321</v>
      </c>
      <c r="C59" s="66" t="str">
        <f>IF(A59=$A$2,C$2,IF(A59&lt;&gt;"",VLOOKUP($A59,enum!$A$1:$L$361,C$1),""))</f>
        <v>RTU_COMMUNICATION=102</v>
      </c>
      <c r="D59" s="66" t="str">
        <f>IF(B59=$A$2,D$2,IF(B59&lt;&gt;"",VLOOKUP($A59,enum!$A$1:$L$361,D$1),""))</f>
        <v>LONG_STRING_ITEM</v>
      </c>
      <c r="E59" s="175" t="str">
        <f>IF(D59=$A$2,E$2,IF(D59&lt;&gt;"",VLOOKUP($A59,enum!$A$1:$L$361,E$1),""))</f>
        <v>RW</v>
      </c>
      <c r="F59" s="175" t="str">
        <f>IF(E59=$A$2,F$2,IF(E59&lt;&gt;"",VLOOKUP($A59,enum!$A$1:$L$361,F$1),""))</f>
        <v>RW</v>
      </c>
      <c r="G59" s="175" t="str">
        <f>IF(F59=$A$2,G$2,IF(F59&lt;&gt;"",VLOOKUP($A59,enum!$A$1:$L$361,G$1),""))</f>
        <v>ROM</v>
      </c>
      <c r="H59" s="56" t="s">
        <v>1270</v>
      </c>
      <c r="I59" s="141" t="s">
        <v>1256</v>
      </c>
      <c r="J59" s="182" t="s">
        <v>125</v>
      </c>
      <c r="K59" s="182" t="s">
        <v>125</v>
      </c>
      <c r="L59" s="56" t="s">
        <v>1264</v>
      </c>
      <c r="M59" s="178"/>
    </row>
    <row r="60" spans="1:13" s="125" customFormat="1" x14ac:dyDescent="0.2">
      <c r="A60" s="174">
        <v>254</v>
      </c>
      <c r="B60" s="66" t="str">
        <f>IF(C60=$A$2,B$2,IF(C60&lt;&gt;"",VLOOKUP($A60,enum!$A$1:$L$361,B$1),""))</f>
        <v>i_GPRS_USER=322</v>
      </c>
      <c r="C60" s="66" t="str">
        <f>IF(A60=$A$2,C$2,IF(A60&lt;&gt;"",VLOOKUP($A60,enum!$A$1:$L$361,C$1),""))</f>
        <v>RTU_COMMUNICATION=102</v>
      </c>
      <c r="D60" s="66" t="str">
        <f>IF(B60=$A$2,D$2,IF(B60&lt;&gt;"",VLOOKUP($A60,enum!$A$1:$L$361,D$1),""))</f>
        <v>STRING_ITEM</v>
      </c>
      <c r="E60" s="175" t="str">
        <f>IF(D60=$A$2,E$2,IF(D60&lt;&gt;"",VLOOKUP($A60,enum!$A$1:$L$361,E$1),""))</f>
        <v>RW</v>
      </c>
      <c r="F60" s="175" t="str">
        <f>IF(E60=$A$2,F$2,IF(E60&lt;&gt;"",VLOOKUP($A60,enum!$A$1:$L$361,F$1),""))</f>
        <v>RW</v>
      </c>
      <c r="G60" s="175" t="str">
        <f>IF(F60=$A$2,G$2,IF(F60&lt;&gt;"",VLOOKUP($A60,enum!$A$1:$L$361,G$1),""))</f>
        <v>ROM</v>
      </c>
      <c r="H60" s="56" t="s">
        <v>1271</v>
      </c>
      <c r="I60" s="141" t="s">
        <v>1256</v>
      </c>
      <c r="J60" s="182" t="s">
        <v>125</v>
      </c>
      <c r="K60" s="182" t="s">
        <v>125</v>
      </c>
      <c r="L60" s="56" t="s">
        <v>1266</v>
      </c>
      <c r="M60" s="178"/>
    </row>
    <row r="61" spans="1:13" s="125" customFormat="1" x14ac:dyDescent="0.2">
      <c r="A61" s="174">
        <v>255</v>
      </c>
      <c r="B61" s="66" t="str">
        <f>IF(C61=$A$2,B$2,IF(C61&lt;&gt;"",VLOOKUP($A61,enum!$A$1:$L$361,B$1),""))</f>
        <v>i_GPRS_PASS=323</v>
      </c>
      <c r="C61" s="66" t="str">
        <f>IF(A61=$A$2,C$2,IF(A61&lt;&gt;"",VLOOKUP($A61,enum!$A$1:$L$361,C$1),""))</f>
        <v>RTU_COMMUNICATION=102</v>
      </c>
      <c r="D61" s="66" t="str">
        <f>IF(B61=$A$2,D$2,IF(B61&lt;&gt;"",VLOOKUP($A61,enum!$A$1:$L$361,D$1),""))</f>
        <v>STRING_ITEM</v>
      </c>
      <c r="E61" s="175" t="str">
        <f>IF(D61=$A$2,E$2,IF(D61&lt;&gt;"",VLOOKUP($A61,enum!$A$1:$L$361,E$1),""))</f>
        <v>RW</v>
      </c>
      <c r="F61" s="175" t="str">
        <f>IF(E61=$A$2,F$2,IF(E61&lt;&gt;"",VLOOKUP($A61,enum!$A$1:$L$361,F$1),""))</f>
        <v>RW</v>
      </c>
      <c r="G61" s="175" t="str">
        <f>IF(F61=$A$2,G$2,IF(F61&lt;&gt;"",VLOOKUP($A61,enum!$A$1:$L$361,G$1),""))</f>
        <v>ROM</v>
      </c>
      <c r="H61" s="56" t="s">
        <v>1272</v>
      </c>
      <c r="I61" s="141" t="s">
        <v>1256</v>
      </c>
      <c r="J61" s="182" t="s">
        <v>125</v>
      </c>
      <c r="K61" s="182" t="s">
        <v>125</v>
      </c>
      <c r="L61" s="56" t="s">
        <v>1265</v>
      </c>
      <c r="M61" s="178"/>
    </row>
    <row r="62" spans="1:13" s="125" customFormat="1" x14ac:dyDescent="0.2">
      <c r="A62" s="174">
        <v>256</v>
      </c>
      <c r="B62" s="66" t="str">
        <f>IF(C62=$A$2,B$2,IF(C62&lt;&gt;"",VLOOKUP($A62,enum!$A$1:$L$361,B$1),""))</f>
        <v>i_GPRS_CONFIG=324</v>
      </c>
      <c r="C62" s="66" t="str">
        <f>IF(A62=$A$2,C$2,IF(A62&lt;&gt;"",VLOOKUP($A62,enum!$A$1:$L$361,C$1),""))</f>
        <v>RTU_COMMUNICATION=102</v>
      </c>
      <c r="D62" s="66" t="str">
        <f>IF(B62=$A$2,D$2,IF(B62&lt;&gt;"",VLOOKUP($A62,enum!$A$1:$L$361,D$1),""))</f>
        <v>LONG_STRING_ITEM</v>
      </c>
      <c r="E62" s="175" t="str">
        <f>IF(D62=$A$2,E$2,IF(D62&lt;&gt;"",VLOOKUP($A62,enum!$A$1:$L$361,E$1),""))</f>
        <v>RW</v>
      </c>
      <c r="F62" s="175" t="str">
        <f>IF(E62=$A$2,F$2,IF(E62&lt;&gt;"",VLOOKUP($A62,enum!$A$1:$L$361,F$1),""))</f>
        <v>RW</v>
      </c>
      <c r="G62" s="175" t="str">
        <f>IF(F62=$A$2,G$2,IF(F62&lt;&gt;"",VLOOKUP($A62,enum!$A$1:$L$361,G$1),""))</f>
        <v>ROM</v>
      </c>
      <c r="H62" s="56" t="s">
        <v>725</v>
      </c>
      <c r="I62" s="141" t="s">
        <v>1256</v>
      </c>
      <c r="J62" s="182" t="s">
        <v>125</v>
      </c>
      <c r="K62" s="182" t="s">
        <v>125</v>
      </c>
      <c r="L62" s="56" t="s">
        <v>1267</v>
      </c>
      <c r="M62" s="178"/>
    </row>
    <row r="63" spans="1:13" s="124" customFormat="1" x14ac:dyDescent="0.2">
      <c r="A63" s="123" t="s">
        <v>587</v>
      </c>
      <c r="B63" s="123" t="s">
        <v>1185</v>
      </c>
      <c r="C63" s="123" t="s">
        <v>592</v>
      </c>
      <c r="D63" s="123" t="s">
        <v>642</v>
      </c>
      <c r="E63" s="123" t="s">
        <v>593</v>
      </c>
      <c r="F63" s="123" t="s">
        <v>594</v>
      </c>
      <c r="G63" s="123" t="s">
        <v>600</v>
      </c>
      <c r="H63" s="123" t="s">
        <v>701</v>
      </c>
      <c r="I63" s="123" t="s">
        <v>721</v>
      </c>
      <c r="J63" s="123" t="s">
        <v>699</v>
      </c>
      <c r="K63" s="123" t="s">
        <v>700</v>
      </c>
      <c r="L63" s="123" t="s">
        <v>702</v>
      </c>
      <c r="M63" s="123" t="s">
        <v>4</v>
      </c>
    </row>
    <row r="64" spans="1:13" s="125" customFormat="1" x14ac:dyDescent="0.2">
      <c r="A64" s="174">
        <v>257</v>
      </c>
      <c r="B64" s="66" t="str">
        <f>IF(C64=$A$2,B$2,IF(C64&lt;&gt;"",VLOOKUP($A64,enum!$A$1:$L$361,B$1),""))</f>
        <v>i_ETH_IP=325</v>
      </c>
      <c r="C64" s="66" t="str">
        <f>IF(A64=$A$2,C$2,IF(A64&lt;&gt;"",VLOOKUP($A64,enum!$A$1:$L$361,C$1),""))</f>
        <v>RTU_COMMUNICATION=103</v>
      </c>
      <c r="D64" s="66" t="str">
        <f>IF(B64=$A$2,D$2,IF(B64&lt;&gt;"",VLOOKUP($A64,enum!$A$1:$L$361,D$1),""))</f>
        <v>STRING_ITEM</v>
      </c>
      <c r="E64" s="175" t="str">
        <f>IF(D64=$A$2,E$2,IF(D64&lt;&gt;"",VLOOKUP($A64,enum!$A$1:$L$361,E$1),""))</f>
        <v>RW</v>
      </c>
      <c r="F64" s="175" t="str">
        <f>IF(E64=$A$2,F$2,IF(E64&lt;&gt;"",VLOOKUP($A64,enum!$A$1:$L$361,F$1),""))</f>
        <v>RW</v>
      </c>
      <c r="G64" s="175" t="str">
        <f>IF(F64=$A$2,G$2,IF(F64&lt;&gt;"",VLOOKUP($A64,enum!$A$1:$L$361,G$1),""))</f>
        <v>ROM</v>
      </c>
      <c r="H64" s="56" t="s">
        <v>1273</v>
      </c>
      <c r="I64" s="141" t="s">
        <v>1300</v>
      </c>
      <c r="J64" s="182" t="s">
        <v>125</v>
      </c>
      <c r="K64" s="182" t="s">
        <v>125</v>
      </c>
      <c r="L64" s="60" t="s">
        <v>1286</v>
      </c>
      <c r="M64" s="178"/>
    </row>
    <row r="65" spans="1:13" s="125" customFormat="1" x14ac:dyDescent="0.2">
      <c r="A65" s="174">
        <v>258</v>
      </c>
      <c r="B65" s="66" t="str">
        <f>IF(C65=$A$2,B$2,IF(C65&lt;&gt;"",VLOOKUP($A65,enum!$A$1:$L$361,B$1),""))</f>
        <v>i_ETH_MASK=326</v>
      </c>
      <c r="C65" s="66" t="str">
        <f>IF(A65=$A$2,C$2,IF(A65&lt;&gt;"",VLOOKUP($A65,enum!$A$1:$L$361,C$1),""))</f>
        <v>RTU_COMMUNICATION=104</v>
      </c>
      <c r="D65" s="66" t="str">
        <f>IF(B65=$A$2,D$2,IF(B65&lt;&gt;"",VLOOKUP($A65,enum!$A$1:$L$361,D$1),""))</f>
        <v>STRING_ITEM</v>
      </c>
      <c r="E65" s="175" t="str">
        <f>IF(D65=$A$2,E$2,IF(D65&lt;&gt;"",VLOOKUP($A65,enum!$A$1:$L$361,E$1),""))</f>
        <v>RW</v>
      </c>
      <c r="F65" s="175" t="str">
        <f>IF(E65=$A$2,F$2,IF(E65&lt;&gt;"",VLOOKUP($A65,enum!$A$1:$L$361,F$1),""))</f>
        <v>RW</v>
      </c>
      <c r="G65" s="175" t="str">
        <f>IF(F65=$A$2,G$2,IF(F65&lt;&gt;"",VLOOKUP($A65,enum!$A$1:$L$361,G$1),""))</f>
        <v>ROM</v>
      </c>
      <c r="H65" s="56" t="s">
        <v>1284</v>
      </c>
      <c r="I65" s="141" t="s">
        <v>1301</v>
      </c>
      <c r="J65" s="182" t="s">
        <v>125</v>
      </c>
      <c r="K65" s="182" t="s">
        <v>125</v>
      </c>
      <c r="L65" s="60" t="s">
        <v>1285</v>
      </c>
      <c r="M65" s="178"/>
    </row>
    <row r="66" spans="1:13" s="125" customFormat="1" x14ac:dyDescent="0.2">
      <c r="A66" s="174">
        <v>259</v>
      </c>
      <c r="B66" s="66" t="str">
        <f>IF(C66=$A$2,B$2,IF(C66&lt;&gt;"",VLOOKUP($A66,enum!$A$1:$L$361,B$1),""))</f>
        <v>i_ETH_GW=327</v>
      </c>
      <c r="C66" s="66" t="str">
        <f>IF(A66=$A$2,C$2,IF(A66&lt;&gt;"",VLOOKUP($A66,enum!$A$1:$L$361,C$1),""))</f>
        <v>RTU_COMMUNICATION=105</v>
      </c>
      <c r="D66" s="66" t="str">
        <f>IF(B66=$A$2,D$2,IF(B66&lt;&gt;"",VLOOKUP($A66,enum!$A$1:$L$361,D$1),""))</f>
        <v>STRING_ITEM</v>
      </c>
      <c r="E66" s="175" t="str">
        <f>IF(D66=$A$2,E$2,IF(D66&lt;&gt;"",VLOOKUP($A66,enum!$A$1:$L$361,E$1),""))</f>
        <v>RW</v>
      </c>
      <c r="F66" s="175" t="str">
        <f>IF(E66=$A$2,F$2,IF(E66&lt;&gt;"",VLOOKUP($A66,enum!$A$1:$L$361,F$1),""))</f>
        <v>RW</v>
      </c>
      <c r="G66" s="175" t="str">
        <f>IF(F66=$A$2,G$2,IF(F66&lt;&gt;"",VLOOKUP($A66,enum!$A$1:$L$361,G$1),""))</f>
        <v>ROM</v>
      </c>
      <c r="H66" s="56" t="s">
        <v>1274</v>
      </c>
      <c r="I66" s="141" t="s">
        <v>1301</v>
      </c>
      <c r="J66" s="182" t="s">
        <v>125</v>
      </c>
      <c r="K66" s="182" t="s">
        <v>125</v>
      </c>
      <c r="L66" s="60" t="s">
        <v>1287</v>
      </c>
      <c r="M66" s="178"/>
    </row>
    <row r="67" spans="1:13" s="125" customFormat="1" x14ac:dyDescent="0.2">
      <c r="A67" s="174">
        <v>260</v>
      </c>
      <c r="B67" s="66" t="str">
        <f>IF(C67=$A$2,B$2,IF(C67&lt;&gt;"",VLOOKUP($A67,enum!$A$1:$L$361,B$1),""))</f>
        <v>i_ETH_MAC=328</v>
      </c>
      <c r="C67" s="66" t="str">
        <f>IF(A67=$A$2,C$2,IF(A67&lt;&gt;"",VLOOKUP($A67,enum!$A$1:$L$361,C$1),""))</f>
        <v>RTU_COMMUNICATION=106</v>
      </c>
      <c r="D67" s="66" t="str">
        <f>IF(B67=$A$2,D$2,IF(B67&lt;&gt;"",VLOOKUP($A67,enum!$A$1:$L$361,D$1),""))</f>
        <v>STRING_ITEM</v>
      </c>
      <c r="E67" s="175" t="str">
        <f>IF(D67=$A$2,E$2,IF(D67&lt;&gt;"",VLOOKUP($A67,enum!$A$1:$L$361,E$1),""))</f>
        <v>R</v>
      </c>
      <c r="F67" s="175" t="str">
        <f>IF(E67=$A$2,F$2,IF(E67&lt;&gt;"",VLOOKUP($A67,enum!$A$1:$L$361,F$1),""))</f>
        <v>R</v>
      </c>
      <c r="G67" s="175" t="str">
        <f>IF(F67=$A$2,G$2,IF(F67&lt;&gt;"",VLOOKUP($A67,enum!$A$1:$L$361,G$1),""))</f>
        <v>ROM</v>
      </c>
      <c r="H67" s="56" t="s">
        <v>1275</v>
      </c>
      <c r="I67" s="141" t="s">
        <v>1300</v>
      </c>
      <c r="J67" s="182" t="s">
        <v>125</v>
      </c>
      <c r="K67" s="182" t="s">
        <v>125</v>
      </c>
      <c r="L67" s="60" t="s">
        <v>1288</v>
      </c>
      <c r="M67" s="178"/>
    </row>
    <row r="68" spans="1:13" s="124" customFormat="1" x14ac:dyDescent="0.2">
      <c r="A68" s="123" t="s">
        <v>587</v>
      </c>
      <c r="B68" s="123" t="s">
        <v>1185</v>
      </c>
      <c r="C68" s="123" t="s">
        <v>592</v>
      </c>
      <c r="D68" s="123" t="s">
        <v>642</v>
      </c>
      <c r="E68" s="123" t="s">
        <v>593</v>
      </c>
      <c r="F68" s="123" t="s">
        <v>594</v>
      </c>
      <c r="G68" s="123" t="s">
        <v>600</v>
      </c>
      <c r="H68" s="123" t="s">
        <v>701</v>
      </c>
      <c r="I68" s="123" t="s">
        <v>721</v>
      </c>
      <c r="J68" s="123" t="s">
        <v>699</v>
      </c>
      <c r="K68" s="123" t="s">
        <v>700</v>
      </c>
      <c r="L68" s="123" t="s">
        <v>702</v>
      </c>
      <c r="M68" s="123" t="s">
        <v>4</v>
      </c>
    </row>
    <row r="69" spans="1:13" s="125" customFormat="1" ht="33.75" x14ac:dyDescent="0.2">
      <c r="A69" s="174">
        <v>261</v>
      </c>
      <c r="B69" s="66" t="str">
        <f>IF(C69=$A$2,B$2,IF(C69&lt;&gt;"",VLOOKUP($A69,enum!$A$1:$L$361,B$1),""))</f>
        <v>i_TCP_MTU=329</v>
      </c>
      <c r="C69" s="66" t="str">
        <f>IF(A69=$A$2,C$2,IF(A69&lt;&gt;"",VLOOKUP($A69,enum!$A$1:$L$361,C$1),""))</f>
        <v>RTU_COMMUNICATION=107</v>
      </c>
      <c r="D69" s="66" t="str">
        <f>IF(B69=$A$2,D$2,IF(B69&lt;&gt;"",VLOOKUP($A69,enum!$A$1:$L$361,D$1),""))</f>
        <v>SHORT_ITEM</v>
      </c>
      <c r="E69" s="175" t="str">
        <f>IF(D69=$A$2,E$2,IF(D69&lt;&gt;"",VLOOKUP($A69,enum!$A$1:$L$361,E$1),""))</f>
        <v>RW</v>
      </c>
      <c r="F69" s="175" t="str">
        <f>IF(E69=$A$2,F$2,IF(E69&lt;&gt;"",VLOOKUP($A69,enum!$A$1:$L$361,F$1),""))</f>
        <v>RW</v>
      </c>
      <c r="G69" s="175" t="str">
        <f>IF(F69=$A$2,G$2,IF(F69&lt;&gt;"",VLOOKUP($A69,enum!$A$1:$L$361,G$1),""))</f>
        <v>ROM</v>
      </c>
      <c r="H69" s="56" t="s">
        <v>1277</v>
      </c>
      <c r="I69" s="141" t="s">
        <v>1255</v>
      </c>
      <c r="J69" s="59">
        <v>1500</v>
      </c>
      <c r="K69" s="182" t="s">
        <v>125</v>
      </c>
      <c r="L69" s="60" t="s">
        <v>1280</v>
      </c>
      <c r="M69" s="178"/>
    </row>
    <row r="70" spans="1:13" s="125" customFormat="1" ht="33.75" x14ac:dyDescent="0.2">
      <c r="A70" s="174">
        <v>262</v>
      </c>
      <c r="B70" s="66" t="str">
        <f>IF(C70=$A$2,B$2,IF(C70&lt;&gt;"",VLOOKUP($A70,enum!$A$1:$L$361,B$1),""))</f>
        <v>i_TCP_TIMEOUT=330</v>
      </c>
      <c r="C70" s="66" t="str">
        <f>IF(A70=$A$2,C$2,IF(A70&lt;&gt;"",VLOOKUP($A70,enum!$A$1:$L$361,C$1),""))</f>
        <v>RTU_COMMUNICATION=108</v>
      </c>
      <c r="D70" s="66" t="str">
        <f>IF(B70=$A$2,D$2,IF(B70&lt;&gt;"",VLOOKUP($A70,enum!$A$1:$L$361,D$1),""))</f>
        <v>TIME_ITEM</v>
      </c>
      <c r="E70" s="175" t="str">
        <f>IF(D70=$A$2,E$2,IF(D70&lt;&gt;"",VLOOKUP($A70,enum!$A$1:$L$361,E$1),""))</f>
        <v>RW</v>
      </c>
      <c r="F70" s="175" t="str">
        <f>IF(E70=$A$2,F$2,IF(E70&lt;&gt;"",VLOOKUP($A70,enum!$A$1:$L$361,F$1),""))</f>
        <v>RW</v>
      </c>
      <c r="G70" s="175" t="str">
        <f>IF(F70=$A$2,G$2,IF(F70&lt;&gt;"",VLOOKUP($A70,enum!$A$1:$L$361,G$1),""))</f>
        <v>ROM</v>
      </c>
      <c r="H70" s="56" t="s">
        <v>1276</v>
      </c>
      <c r="I70" s="141" t="s">
        <v>1255</v>
      </c>
      <c r="J70" s="59">
        <v>15</v>
      </c>
      <c r="K70" s="182" t="s">
        <v>125</v>
      </c>
      <c r="L70" s="60" t="s">
        <v>1281</v>
      </c>
      <c r="M70" s="178"/>
    </row>
    <row r="71" spans="1:13" s="125" customFormat="1" ht="33.75" x14ac:dyDescent="0.2">
      <c r="A71" s="174">
        <v>263</v>
      </c>
      <c r="B71" s="66" t="str">
        <f>IF(C71=$A$2,B$2,IF(C71&lt;&gt;"",VLOOKUP($A71,enum!$A$1:$L$361,B$1),""))</f>
        <v>i_TCP_RETRIES=331</v>
      </c>
      <c r="C71" s="66" t="str">
        <f>IF(A71=$A$2,C$2,IF(A71&lt;&gt;"",VLOOKUP($A71,enum!$A$1:$L$361,C$1),""))</f>
        <v>RTU_COMMUNICATION=109</v>
      </c>
      <c r="D71" s="66" t="str">
        <f>IF(B71=$A$2,D$2,IF(B71&lt;&gt;"",VLOOKUP($A71,enum!$A$1:$L$361,D$1),""))</f>
        <v>BOOL_ITEM</v>
      </c>
      <c r="E71" s="175" t="str">
        <f>IF(D71=$A$2,E$2,IF(D71&lt;&gt;"",VLOOKUP($A71,enum!$A$1:$L$361,E$1),""))</f>
        <v>RW</v>
      </c>
      <c r="F71" s="175" t="str">
        <f>IF(E71=$A$2,F$2,IF(E71&lt;&gt;"",VLOOKUP($A71,enum!$A$1:$L$361,F$1),""))</f>
        <v>RW</v>
      </c>
      <c r="G71" s="175" t="str">
        <f>IF(F71=$A$2,G$2,IF(F71&lt;&gt;"",VLOOKUP($A71,enum!$A$1:$L$361,G$1),""))</f>
        <v>ROM</v>
      </c>
      <c r="H71" s="56" t="s">
        <v>1278</v>
      </c>
      <c r="I71" s="141" t="s">
        <v>1255</v>
      </c>
      <c r="J71" s="59">
        <v>20</v>
      </c>
      <c r="K71" s="182" t="s">
        <v>125</v>
      </c>
      <c r="L71" s="60" t="s">
        <v>1282</v>
      </c>
      <c r="M71" s="178"/>
    </row>
    <row r="72" spans="1:13" s="125" customFormat="1" ht="33.75" x14ac:dyDescent="0.2">
      <c r="A72" s="174">
        <v>264</v>
      </c>
      <c r="B72" s="66" t="str">
        <f>IF(C72=$A$2,B$2,IF(C72&lt;&gt;"",VLOOKUP($A72,enum!$A$1:$L$361,B$1),""))</f>
        <v>i_TCP_WS=332</v>
      </c>
      <c r="C72" s="66" t="str">
        <f>IF(A72=$A$2,C$2,IF(A72&lt;&gt;"",VLOOKUP($A72,enum!$A$1:$L$361,C$1),""))</f>
        <v>RTU_COMMUNICATION=110</v>
      </c>
      <c r="D72" s="66" t="str">
        <f>IF(B72=$A$2,D$2,IF(B72&lt;&gt;"",VLOOKUP($A72,enum!$A$1:$L$361,D$1),""))</f>
        <v>SHORT_ITEM</v>
      </c>
      <c r="E72" s="175" t="str">
        <f>IF(D72=$A$2,E$2,IF(D72&lt;&gt;"",VLOOKUP($A72,enum!$A$1:$L$361,E$1),""))</f>
        <v>RW</v>
      </c>
      <c r="F72" s="175" t="str">
        <f>IF(E72=$A$2,F$2,IF(E72&lt;&gt;"",VLOOKUP($A72,enum!$A$1:$L$361,F$1),""))</f>
        <v>RW</v>
      </c>
      <c r="G72" s="175" t="str">
        <f>IF(F72=$A$2,G$2,IF(F72&lt;&gt;"",VLOOKUP($A72,enum!$A$1:$L$361,G$1),""))</f>
        <v>ROM</v>
      </c>
      <c r="H72" s="56" t="s">
        <v>1279</v>
      </c>
      <c r="I72" s="141" t="s">
        <v>1255</v>
      </c>
      <c r="J72" s="59">
        <v>256</v>
      </c>
      <c r="K72" s="182" t="s">
        <v>125</v>
      </c>
      <c r="L72" s="60" t="s">
        <v>1283</v>
      </c>
      <c r="M72" s="178"/>
    </row>
    <row r="73" spans="1:13" s="125" customFormat="1" ht="12" thickBot="1" x14ac:dyDescent="0.25">
      <c r="A73" s="123" t="s">
        <v>587</v>
      </c>
      <c r="B73" s="123" t="str">
        <f>IF(C73=$A$2,B$2,IF(C73&lt;&gt;"",VLOOKUP($A73,enum!$A$1:$L$361,B$1),""))</f>
        <v>ITEM_ID</v>
      </c>
      <c r="C73" s="123" t="str">
        <f>IF(A73=$A$2,C$2,IF(A73&lt;&gt;"",VLOOKUP($A73,enum!$A$1:$L$361,C$1),""))</f>
        <v>CODE</v>
      </c>
      <c r="D73" s="123" t="str">
        <f>IF(B73=$A$2,D$2,IF(B73&lt;&gt;"",VLOOKUP($A73,enum!$A$1:$L$361,D$1),""))</f>
        <v>TYPE</v>
      </c>
      <c r="E73" s="123" t="str">
        <f>IF(D73=$A$2,E$2,IF(D73&lt;&gt;"",VLOOKUP($A73,enum!$A$1:$L$361,E$1),""))</f>
        <v>CC</v>
      </c>
      <c r="F73" s="123" t="str">
        <f>IF(E73=$A$2,F$2,IF(E73&lt;&gt;"",VLOOKUP($A73,enum!$A$1:$L$361,F$1),""))</f>
        <v>CL</v>
      </c>
      <c r="G73" s="123" t="str">
        <f>IF(F73=$A$2,G$2,IF(F73&lt;&gt;"",VLOOKUP($A73,enum!$A$1:$L$361,G$1),""))</f>
        <v>MEM</v>
      </c>
      <c r="H73" s="123" t="s">
        <v>701</v>
      </c>
      <c r="I73" s="123" t="s">
        <v>721</v>
      </c>
      <c r="J73" s="123" t="s">
        <v>699</v>
      </c>
      <c r="K73" s="123" t="s">
        <v>700</v>
      </c>
      <c r="L73" s="123" t="s">
        <v>702</v>
      </c>
    </row>
    <row r="74" spans="1:13" s="125" customFormat="1" ht="45.75" thickBot="1" x14ac:dyDescent="0.25">
      <c r="A74" s="65">
        <v>216</v>
      </c>
      <c r="B74" s="66" t="str">
        <f>IF(C74=$A$2,B$2,IF(C74&lt;&gt;"",VLOOKUP($A74,enum!$A$1:$L$361,B$1),""))</f>
        <v>i_DEF_ODM=280</v>
      </c>
      <c r="C74" s="66" t="str">
        <f>IF(A74=$A$2,C$2,IF(A74&lt;&gt;"",VLOOKUP($A74,enum!$A$1:$L$361,C$1),""))</f>
        <v>CHANNEL=0..15</v>
      </c>
      <c r="D74" s="66" t="str">
        <f>IF(B74=$A$2,D$2,IF(B74&lt;&gt;"",VLOOKUP($A74,enum!$A$1:$L$361,D$1),""))</f>
        <v>BOOL_ITEM</v>
      </c>
      <c r="E74" s="67" t="str">
        <f>IF(D74=$A$2,E$2,IF(D74&lt;&gt;"",VLOOKUP($A74,enum!$A$1:$L$361,E$1),""))</f>
        <v>R</v>
      </c>
      <c r="F74" s="67" t="str">
        <f>IF(E74=$A$2,F$2,IF(E74&lt;&gt;"",VLOOKUP($A74,enum!$A$1:$L$361,F$1),""))</f>
        <v>RW</v>
      </c>
      <c r="G74" s="67" t="str">
        <f>IF(F74=$A$2,G$2,IF(F74&lt;&gt;"",VLOOKUP($A74,enum!$A$1:$L$361,G$1),""))</f>
        <v>ROM</v>
      </c>
      <c r="H74" s="89" t="s">
        <v>731</v>
      </c>
      <c r="I74" s="91" t="s">
        <v>690</v>
      </c>
      <c r="J74" s="59">
        <v>0</v>
      </c>
      <c r="K74" s="108" t="s">
        <v>802</v>
      </c>
      <c r="L74" s="109" t="s">
        <v>795</v>
      </c>
      <c r="M74" s="87" t="s">
        <v>794</v>
      </c>
    </row>
    <row r="75" spans="1:13" s="125" customFormat="1" ht="45.75" thickBot="1" x14ac:dyDescent="0.25">
      <c r="A75" s="65">
        <v>216</v>
      </c>
      <c r="B75" s="66" t="str">
        <f>IF(C75=$A$2,B$2,IF(C75&lt;&gt;"",VLOOKUP($A75,enum!$A$1:$L$361,B$1),""))</f>
        <v>i_DEF_ODM=280</v>
      </c>
      <c r="C75" s="66" t="str">
        <f>IF(A75=$A$2,C$2,IF(A75&lt;&gt;"",VLOOKUP($A75,enum!$A$1:$L$361,C$1),""))</f>
        <v>CHANNEL=0..15</v>
      </c>
      <c r="D75" s="66" t="str">
        <f>IF(B75=$A$2,D$2,IF(B75&lt;&gt;"",VLOOKUP($A75,enum!$A$1:$L$361,D$1),""))</f>
        <v>BOOL_ITEM</v>
      </c>
      <c r="E75" s="67" t="str">
        <f>IF(D75=$A$2,E$2,IF(D75&lt;&gt;"",VLOOKUP($A75,enum!$A$1:$L$361,E$1),""))</f>
        <v>R</v>
      </c>
      <c r="F75" s="67" t="str">
        <f>IF(E75=$A$2,F$2,IF(E75&lt;&gt;"",VLOOKUP($A75,enum!$A$1:$L$361,F$1),""))</f>
        <v>RW</v>
      </c>
      <c r="G75" s="67" t="str">
        <f>IF(F75=$A$2,G$2,IF(F75&lt;&gt;"",VLOOKUP($A75,enum!$A$1:$L$361,G$1),""))</f>
        <v>ROM</v>
      </c>
      <c r="H75" s="90" t="s">
        <v>732</v>
      </c>
      <c r="I75" s="92" t="s">
        <v>690</v>
      </c>
      <c r="J75" s="59">
        <v>0</v>
      </c>
      <c r="K75" s="108" t="s">
        <v>802</v>
      </c>
      <c r="L75" s="109" t="s">
        <v>796</v>
      </c>
      <c r="M75" s="87" t="s">
        <v>36</v>
      </c>
    </row>
    <row r="76" spans="1:13" s="125" customFormat="1" ht="45.75" thickBot="1" x14ac:dyDescent="0.25">
      <c r="A76" s="65">
        <v>216</v>
      </c>
      <c r="B76" s="66" t="str">
        <f>IF(C76=$A$2,B$2,IF(C76&lt;&gt;"",VLOOKUP($A76,enum!$A$1:$L$361,B$1),""))</f>
        <v>i_DEF_ODM=280</v>
      </c>
      <c r="C76" s="66" t="str">
        <f>IF(A76=$A$2,C$2,IF(A76&lt;&gt;"",VLOOKUP($A76,enum!$A$1:$L$361,C$1),""))</f>
        <v>CHANNEL=0..15</v>
      </c>
      <c r="D76" s="66" t="str">
        <f>IF(B76=$A$2,D$2,IF(B76&lt;&gt;"",VLOOKUP($A76,enum!$A$1:$L$361,D$1),""))</f>
        <v>BOOL_ITEM</v>
      </c>
      <c r="E76" s="67" t="str">
        <f>IF(D76=$A$2,E$2,IF(D76&lt;&gt;"",VLOOKUP($A76,enum!$A$1:$L$361,E$1),""))</f>
        <v>R</v>
      </c>
      <c r="F76" s="67" t="str">
        <f>IF(E76=$A$2,F$2,IF(E76&lt;&gt;"",VLOOKUP($A76,enum!$A$1:$L$361,F$1),""))</f>
        <v>RW</v>
      </c>
      <c r="G76" s="67" t="str">
        <f>IF(F76=$A$2,G$2,IF(F76&lt;&gt;"",VLOOKUP($A76,enum!$A$1:$L$361,G$1),""))</f>
        <v>ROM</v>
      </c>
      <c r="H76" s="90" t="s">
        <v>37</v>
      </c>
      <c r="I76" s="92" t="s">
        <v>690</v>
      </c>
      <c r="J76" s="59">
        <v>0</v>
      </c>
      <c r="K76" s="108" t="s">
        <v>802</v>
      </c>
      <c r="L76" s="109" t="s">
        <v>797</v>
      </c>
      <c r="M76" s="87" t="s">
        <v>36</v>
      </c>
    </row>
    <row r="77" spans="1:13" s="125" customFormat="1" ht="45.75" thickBot="1" x14ac:dyDescent="0.25">
      <c r="A77" s="65">
        <v>216</v>
      </c>
      <c r="B77" s="66" t="str">
        <f>IF(C77=$A$2,B$2,IF(C77&lt;&gt;"",VLOOKUP($A77,enum!$A$1:$L$361,B$1),""))</f>
        <v>i_DEF_ODM=280</v>
      </c>
      <c r="C77" s="66" t="str">
        <f>IF(A77=$A$2,C$2,IF(A77&lt;&gt;"",VLOOKUP($A77,enum!$A$1:$L$361,C$1),""))</f>
        <v>CHANNEL=0..15</v>
      </c>
      <c r="D77" s="66" t="str">
        <f>IF(B77=$A$2,D$2,IF(B77&lt;&gt;"",VLOOKUP($A77,enum!$A$1:$L$361,D$1),""))</f>
        <v>BOOL_ITEM</v>
      </c>
      <c r="E77" s="67" t="str">
        <f>IF(D77=$A$2,E$2,IF(D77&lt;&gt;"",VLOOKUP($A77,enum!$A$1:$L$361,E$1),""))</f>
        <v>R</v>
      </c>
      <c r="F77" s="67" t="str">
        <f>IF(E77=$A$2,F$2,IF(E77&lt;&gt;"",VLOOKUP($A77,enum!$A$1:$L$361,F$1),""))</f>
        <v>RW</v>
      </c>
      <c r="G77" s="67" t="str">
        <f>IF(F77=$A$2,G$2,IF(F77&lt;&gt;"",VLOOKUP($A77,enum!$A$1:$L$361,G$1),""))</f>
        <v>ROM</v>
      </c>
      <c r="H77" s="90" t="s">
        <v>733</v>
      </c>
      <c r="I77" s="111" t="s">
        <v>801</v>
      </c>
      <c r="J77" s="59">
        <v>0</v>
      </c>
      <c r="K77" s="108" t="s">
        <v>802</v>
      </c>
      <c r="L77" s="109" t="s">
        <v>798</v>
      </c>
      <c r="M77" s="87" t="s">
        <v>36</v>
      </c>
    </row>
    <row r="78" spans="1:13" s="125" customFormat="1" ht="45.75" thickBot="1" x14ac:dyDescent="0.25">
      <c r="A78" s="65">
        <v>216</v>
      </c>
      <c r="B78" s="66" t="str">
        <f>IF(C78=$A$2,B$2,IF(C78&lt;&gt;"",VLOOKUP($A78,enum!$A$1:$L$361,B$1),""))</f>
        <v>i_DEF_ODM=280</v>
      </c>
      <c r="C78" s="66" t="str">
        <f>IF(A78=$A$2,C$2,IF(A78&lt;&gt;"",VLOOKUP($A78,enum!$A$1:$L$361,C$1),""))</f>
        <v>CHANNEL=0..15</v>
      </c>
      <c r="D78" s="66" t="str">
        <f>IF(B78=$A$2,D$2,IF(B78&lt;&gt;"",VLOOKUP($A78,enum!$A$1:$L$361,D$1),""))</f>
        <v>BOOL_ITEM</v>
      </c>
      <c r="E78" s="67" t="str">
        <f>IF(D78=$A$2,E$2,IF(D78&lt;&gt;"",VLOOKUP($A78,enum!$A$1:$L$361,E$1),""))</f>
        <v>R</v>
      </c>
      <c r="F78" s="67" t="str">
        <f>IF(E78=$A$2,F$2,IF(E78&lt;&gt;"",VLOOKUP($A78,enum!$A$1:$L$361,F$1),""))</f>
        <v>RW</v>
      </c>
      <c r="G78" s="67" t="str">
        <f>IF(F78=$A$2,G$2,IF(F78&lt;&gt;"",VLOOKUP($A78,enum!$A$1:$L$361,G$1),""))</f>
        <v>ROM</v>
      </c>
      <c r="H78" s="90" t="s">
        <v>37</v>
      </c>
      <c r="I78" s="111" t="s">
        <v>801</v>
      </c>
      <c r="J78" s="59">
        <v>0</v>
      </c>
      <c r="K78" s="108" t="s">
        <v>802</v>
      </c>
      <c r="L78" s="109" t="s">
        <v>799</v>
      </c>
      <c r="M78" s="87" t="s">
        <v>667</v>
      </c>
    </row>
    <row r="79" spans="1:13" s="125" customFormat="1" ht="45.75" thickBot="1" x14ac:dyDescent="0.25">
      <c r="A79" s="65">
        <v>216</v>
      </c>
      <c r="B79" s="66" t="str">
        <f>IF(C79=$A$2,B$2,IF(C79&lt;&gt;"",VLOOKUP($A79,enum!$A$1:$L$361,B$1),""))</f>
        <v>i_DEF_ODM=280</v>
      </c>
      <c r="C79" s="66" t="str">
        <f>IF(A79=$A$2,C$2,IF(A79&lt;&gt;"",VLOOKUP($A79,enum!$A$1:$L$361,C$1),""))</f>
        <v>CHANNEL=0..15</v>
      </c>
      <c r="D79" s="66" t="str">
        <f>IF(B79=$A$2,D$2,IF(B79&lt;&gt;"",VLOOKUP($A79,enum!$A$1:$L$361,D$1),""))</f>
        <v>BOOL_ITEM</v>
      </c>
      <c r="E79" s="67" t="str">
        <f>IF(D79=$A$2,E$2,IF(D79&lt;&gt;"",VLOOKUP($A79,enum!$A$1:$L$361,E$1),""))</f>
        <v>R</v>
      </c>
      <c r="F79" s="67" t="str">
        <f>IF(E79=$A$2,F$2,IF(E79&lt;&gt;"",VLOOKUP($A79,enum!$A$1:$L$361,F$1),""))</f>
        <v>RW</v>
      </c>
      <c r="G79" s="67" t="str">
        <f>IF(F79=$A$2,G$2,IF(F79&lt;&gt;"",VLOOKUP($A79,enum!$A$1:$L$361,G$1),""))</f>
        <v>ROM</v>
      </c>
      <c r="H79" s="90" t="s">
        <v>734</v>
      </c>
      <c r="I79" s="111" t="s">
        <v>801</v>
      </c>
      <c r="J79" s="59">
        <v>0</v>
      </c>
      <c r="K79" s="108" t="s">
        <v>802</v>
      </c>
      <c r="L79" s="109" t="s">
        <v>800</v>
      </c>
      <c r="M79" s="87" t="s">
        <v>667</v>
      </c>
    </row>
    <row r="80" spans="1:13" s="125" customFormat="1" ht="45.75" thickBot="1" x14ac:dyDescent="0.25">
      <c r="A80" s="65">
        <v>217</v>
      </c>
      <c r="B80" s="66" t="str">
        <f>IF(C80=$A$2,B$2,IF(C80&lt;&gt;"",VLOOKUP($A80,enum!$A$1:$L$361,B$1),""))</f>
        <v>i_DEF_ODM_AUTO=281</v>
      </c>
      <c r="C80" s="66" t="str">
        <f>IF(A80=$A$2,C$2,IF(A80&lt;&gt;"",VLOOKUP($A80,enum!$A$1:$L$361,C$1),""))</f>
        <v>CHANNEL=0..15</v>
      </c>
      <c r="D80" s="66" t="str">
        <f>IF(B80=$A$2,D$2,IF(B80&lt;&gt;"",VLOOKUP($A80,enum!$A$1:$L$361,D$1),""))</f>
        <v>BOOL_ITEM</v>
      </c>
      <c r="E80" s="67" t="str">
        <f>IF(D80=$A$2,E$2,IF(D80&lt;&gt;"",VLOOKUP($A80,enum!$A$1:$L$361,E$1),""))</f>
        <v>RW</v>
      </c>
      <c r="F80" s="67" t="str">
        <f>IF(E80=$A$2,F$2,IF(E80&lt;&gt;"",VLOOKUP($A80,enum!$A$1:$L$361,F$1),""))</f>
        <v>R</v>
      </c>
      <c r="G80" s="67" t="str">
        <f>IF(F80=$A$2,G$2,IF(F80&lt;&gt;"",VLOOKUP($A80,enum!$A$1:$L$361,G$1),""))</f>
        <v>RAM</v>
      </c>
      <c r="H80" s="89" t="s">
        <v>731</v>
      </c>
      <c r="I80" s="54" t="s">
        <v>690</v>
      </c>
      <c r="J80" s="59">
        <v>0</v>
      </c>
      <c r="K80" s="108" t="s">
        <v>802</v>
      </c>
      <c r="L80" s="109" t="s">
        <v>795</v>
      </c>
      <c r="M80" s="87" t="s">
        <v>667</v>
      </c>
    </row>
    <row r="81" spans="1:13" s="125" customFormat="1" ht="45.75" thickBot="1" x14ac:dyDescent="0.25">
      <c r="A81" s="65">
        <v>217</v>
      </c>
      <c r="B81" s="66" t="str">
        <f>IF(C81=$A$2,B$2,IF(C81&lt;&gt;"",VLOOKUP($A81,enum!$A$1:$L$361,B$1),""))</f>
        <v>i_DEF_ODM_AUTO=281</v>
      </c>
      <c r="C81" s="66" t="str">
        <f>IF(A81=$A$2,C$2,IF(A81&lt;&gt;"",VLOOKUP($A81,enum!$A$1:$L$361,C$1),""))</f>
        <v>CHANNEL=0..15</v>
      </c>
      <c r="D81" s="66" t="str">
        <f>IF(B81=$A$2,D$2,IF(B81&lt;&gt;"",VLOOKUP($A81,enum!$A$1:$L$361,D$1),""))</f>
        <v>BOOL_ITEM</v>
      </c>
      <c r="E81" s="67" t="str">
        <f>IF(D81=$A$2,E$2,IF(D81&lt;&gt;"",VLOOKUP($A81,enum!$A$1:$L$361,E$1),""))</f>
        <v>RW</v>
      </c>
      <c r="F81" s="67" t="str">
        <f>IF(E81=$A$2,F$2,IF(E81&lt;&gt;"",VLOOKUP($A81,enum!$A$1:$L$361,F$1),""))</f>
        <v>R</v>
      </c>
      <c r="G81" s="67" t="str">
        <f>IF(F81=$A$2,G$2,IF(F81&lt;&gt;"",VLOOKUP($A81,enum!$A$1:$L$361,G$1),""))</f>
        <v>RAM</v>
      </c>
      <c r="H81" s="90" t="s">
        <v>732</v>
      </c>
      <c r="I81" s="54" t="s">
        <v>690</v>
      </c>
      <c r="J81" s="59">
        <v>0</v>
      </c>
      <c r="K81" s="108" t="s">
        <v>802</v>
      </c>
      <c r="L81" s="109" t="s">
        <v>796</v>
      </c>
      <c r="M81" s="87" t="s">
        <v>667</v>
      </c>
    </row>
    <row r="82" spans="1:13" s="125" customFormat="1" ht="45.75" thickBot="1" x14ac:dyDescent="0.25">
      <c r="A82" s="65">
        <v>217</v>
      </c>
      <c r="B82" s="66" t="str">
        <f>IF(C82=$A$2,B$2,IF(C82&lt;&gt;"",VLOOKUP($A82,enum!$A$1:$L$361,B$1),""))</f>
        <v>i_DEF_ODM_AUTO=281</v>
      </c>
      <c r="C82" s="66" t="str">
        <f>IF(A82=$A$2,C$2,IF(A82&lt;&gt;"",VLOOKUP($A82,enum!$A$1:$L$361,C$1),""))</f>
        <v>CHANNEL=0..15</v>
      </c>
      <c r="D82" s="66" t="str">
        <f>IF(B82=$A$2,D$2,IF(B82&lt;&gt;"",VLOOKUP($A82,enum!$A$1:$L$361,D$1),""))</f>
        <v>BOOL_ITEM</v>
      </c>
      <c r="E82" s="67" t="str">
        <f>IF(D82=$A$2,E$2,IF(D82&lt;&gt;"",VLOOKUP($A82,enum!$A$1:$L$361,E$1),""))</f>
        <v>RW</v>
      </c>
      <c r="F82" s="67" t="str">
        <f>IF(E82=$A$2,F$2,IF(E82&lt;&gt;"",VLOOKUP($A82,enum!$A$1:$L$361,F$1),""))</f>
        <v>R</v>
      </c>
      <c r="G82" s="67" t="str">
        <f>IF(F82=$A$2,G$2,IF(F82&lt;&gt;"",VLOOKUP($A82,enum!$A$1:$L$361,G$1),""))</f>
        <v>RAM</v>
      </c>
      <c r="H82" s="90" t="s">
        <v>37</v>
      </c>
      <c r="I82" s="54" t="s">
        <v>690</v>
      </c>
      <c r="J82" s="59">
        <v>0</v>
      </c>
      <c r="K82" s="108" t="s">
        <v>802</v>
      </c>
      <c r="L82" s="109" t="s">
        <v>797</v>
      </c>
      <c r="M82" s="87" t="s">
        <v>667</v>
      </c>
    </row>
    <row r="83" spans="1:13" s="125" customFormat="1" ht="45.75" thickBot="1" x14ac:dyDescent="0.25">
      <c r="A83" s="65">
        <v>217</v>
      </c>
      <c r="B83" s="66" t="str">
        <f>IF(C83=$A$2,B$2,IF(C83&lt;&gt;"",VLOOKUP($A83,enum!$A$1:$L$361,B$1),""))</f>
        <v>i_DEF_ODM_AUTO=281</v>
      </c>
      <c r="C83" s="66" t="str">
        <f>IF(A83=$A$2,C$2,IF(A83&lt;&gt;"",VLOOKUP($A83,enum!$A$1:$L$361,C$1),""))</f>
        <v>CHANNEL=0..15</v>
      </c>
      <c r="D83" s="66" t="str">
        <f>IF(B83=$A$2,D$2,IF(B83&lt;&gt;"",VLOOKUP($A83,enum!$A$1:$L$361,D$1),""))</f>
        <v>BOOL_ITEM</v>
      </c>
      <c r="E83" s="67" t="str">
        <f>IF(D83=$A$2,E$2,IF(D83&lt;&gt;"",VLOOKUP($A83,enum!$A$1:$L$361,E$1),""))</f>
        <v>RW</v>
      </c>
      <c r="F83" s="67" t="str">
        <f>IF(E83=$A$2,F$2,IF(E83&lt;&gt;"",VLOOKUP($A83,enum!$A$1:$L$361,F$1),""))</f>
        <v>R</v>
      </c>
      <c r="G83" s="67" t="str">
        <f>IF(F83=$A$2,G$2,IF(F83&lt;&gt;"",VLOOKUP($A83,enum!$A$1:$L$361,G$1),""))</f>
        <v>RAM</v>
      </c>
      <c r="H83" s="90" t="s">
        <v>733</v>
      </c>
      <c r="I83" s="111" t="s">
        <v>801</v>
      </c>
      <c r="J83" s="59">
        <v>0</v>
      </c>
      <c r="K83" s="108" t="s">
        <v>802</v>
      </c>
      <c r="L83" s="109" t="s">
        <v>798</v>
      </c>
      <c r="M83" s="87" t="s">
        <v>667</v>
      </c>
    </row>
    <row r="84" spans="1:13" s="125" customFormat="1" ht="45.75" thickBot="1" x14ac:dyDescent="0.25">
      <c r="A84" s="65">
        <v>217</v>
      </c>
      <c r="B84" s="66" t="str">
        <f>IF(C84=$A$2,B$2,IF(C84&lt;&gt;"",VLOOKUP($A84,enum!$A$1:$L$361,B$1),""))</f>
        <v>i_DEF_ODM_AUTO=281</v>
      </c>
      <c r="C84" s="66" t="str">
        <f>IF(A84=$A$2,C$2,IF(A84&lt;&gt;"",VLOOKUP($A84,enum!$A$1:$L$361,C$1),""))</f>
        <v>CHANNEL=0..15</v>
      </c>
      <c r="D84" s="66" t="str">
        <f>IF(B84=$A$2,D$2,IF(B84&lt;&gt;"",VLOOKUP($A84,enum!$A$1:$L$361,D$1),""))</f>
        <v>BOOL_ITEM</v>
      </c>
      <c r="E84" s="67" t="str">
        <f>IF(D84=$A$2,E$2,IF(D84&lt;&gt;"",VLOOKUP($A84,enum!$A$1:$L$361,E$1),""))</f>
        <v>RW</v>
      </c>
      <c r="F84" s="67" t="str">
        <f>IF(E84=$A$2,F$2,IF(E84&lt;&gt;"",VLOOKUP($A84,enum!$A$1:$L$361,F$1),""))</f>
        <v>R</v>
      </c>
      <c r="G84" s="67" t="str">
        <f>IF(F84=$A$2,G$2,IF(F84&lt;&gt;"",VLOOKUP($A84,enum!$A$1:$L$361,G$1),""))</f>
        <v>RAM</v>
      </c>
      <c r="H84" s="90" t="s">
        <v>37</v>
      </c>
      <c r="I84" s="111" t="s">
        <v>801</v>
      </c>
      <c r="J84" s="59">
        <v>0</v>
      </c>
      <c r="K84" s="108" t="s">
        <v>802</v>
      </c>
      <c r="L84" s="109" t="s">
        <v>799</v>
      </c>
      <c r="M84" s="87" t="s">
        <v>667</v>
      </c>
    </row>
    <row r="85" spans="1:13" s="125" customFormat="1" ht="45.75" thickBot="1" x14ac:dyDescent="0.25">
      <c r="A85" s="65">
        <v>217</v>
      </c>
      <c r="B85" s="66" t="str">
        <f>IF(C85=$A$2,B$2,IF(C85&lt;&gt;"",VLOOKUP($A85,enum!$A$1:$L$361,B$1),""))</f>
        <v>i_DEF_ODM_AUTO=281</v>
      </c>
      <c r="C85" s="66" t="str">
        <f>IF(A85=$A$2,C$2,IF(A85&lt;&gt;"",VLOOKUP($A85,enum!$A$1:$L$361,C$1),""))</f>
        <v>CHANNEL=0..15</v>
      </c>
      <c r="D85" s="66" t="str">
        <f>IF(B85=$A$2,D$2,IF(B85&lt;&gt;"",VLOOKUP($A85,enum!$A$1:$L$361,D$1),""))</f>
        <v>BOOL_ITEM</v>
      </c>
      <c r="E85" s="67" t="str">
        <f>IF(D85=$A$2,E$2,IF(D85&lt;&gt;"",VLOOKUP($A85,enum!$A$1:$L$361,E$1),""))</f>
        <v>RW</v>
      </c>
      <c r="F85" s="67" t="str">
        <f>IF(E85=$A$2,F$2,IF(E85&lt;&gt;"",VLOOKUP($A85,enum!$A$1:$L$361,F$1),""))</f>
        <v>R</v>
      </c>
      <c r="G85" s="67" t="str">
        <f>IF(F85=$A$2,G$2,IF(F85&lt;&gt;"",VLOOKUP($A85,enum!$A$1:$L$361,G$1),""))</f>
        <v>RAM</v>
      </c>
      <c r="H85" s="90" t="s">
        <v>734</v>
      </c>
      <c r="I85" s="111" t="s">
        <v>801</v>
      </c>
      <c r="J85" s="59">
        <v>0</v>
      </c>
      <c r="K85" s="108" t="s">
        <v>802</v>
      </c>
      <c r="L85" s="109" t="s">
        <v>800</v>
      </c>
      <c r="M85" s="87" t="s">
        <v>667</v>
      </c>
    </row>
    <row r="86" spans="1:13" s="125" customFormat="1" x14ac:dyDescent="0.2">
      <c r="A86" s="123" t="s">
        <v>587</v>
      </c>
      <c r="B86" s="123" t="str">
        <f>IF(C86=$A$2,B$2,IF(C86&lt;&gt;"",VLOOKUP($A86,enum!$A$1:$L$361,B$1),""))</f>
        <v>ITEM_ID</v>
      </c>
      <c r="C86" s="123" t="str">
        <f>IF(A86=$A$2,C$2,IF(A86&lt;&gt;"",VLOOKUP($A86,enum!$A$1:$L$361,C$1),""))</f>
        <v>CODE</v>
      </c>
      <c r="D86" s="123" t="str">
        <f>IF(B86=$A$2,D$2,IF(B86&lt;&gt;"",VLOOKUP($A86,enum!$A$1:$L$361,D$1),""))</f>
        <v>TYPE</v>
      </c>
      <c r="E86" s="123" t="str">
        <f>IF(D86=$A$2,E$2,IF(D86&lt;&gt;"",VLOOKUP($A86,enum!$A$1:$L$361,E$1),""))</f>
        <v>CC</v>
      </c>
      <c r="F86" s="123" t="str">
        <f>IF(E86=$A$2,F$2,IF(E86&lt;&gt;"",VLOOKUP($A86,enum!$A$1:$L$361,F$1),""))</f>
        <v>CL</v>
      </c>
      <c r="G86" s="123" t="str">
        <f>IF(F86=$A$2,G$2,IF(F86&lt;&gt;"",VLOOKUP($A86,enum!$A$1:$L$361,G$1),""))</f>
        <v>MEM</v>
      </c>
      <c r="H86" s="123" t="s">
        <v>701</v>
      </c>
      <c r="I86" s="123" t="s">
        <v>721</v>
      </c>
      <c r="J86" s="123" t="s">
        <v>699</v>
      </c>
      <c r="K86" s="123" t="s">
        <v>700</v>
      </c>
      <c r="L86" s="123" t="s">
        <v>702</v>
      </c>
    </row>
    <row r="87" spans="1:13" s="125" customFormat="1" ht="12" thickBot="1" x14ac:dyDescent="0.25">
      <c r="A87" s="56"/>
      <c r="B87" s="66" t="str">
        <f>IF(C87=$A$2,B$2,IF(C87&lt;&gt;"",VLOOKUP($A87,enum!$A$1:$L$361,B$1),""))</f>
        <v/>
      </c>
      <c r="C87" s="66" t="str">
        <f>IF(A87=$A$2,C$2,IF(A87&lt;&gt;"",VLOOKUP($A87,enum!$A$1:$L$361,C$1),""))</f>
        <v/>
      </c>
      <c r="D87" s="66" t="str">
        <f>IF(B87=$A$2,D$2,IF(B87&lt;&gt;"",VLOOKUP($A87,enum!$A$1:$L$361,D$1),""))</f>
        <v/>
      </c>
      <c r="E87" s="67" t="str">
        <f>IF(D87=$A$2,E$2,IF(D87&lt;&gt;"",VLOOKUP($A87,enum!$A$1:$L$361,E$1),""))</f>
        <v/>
      </c>
      <c r="F87" s="67" t="str">
        <f>IF(E87=$A$2,F$2,IF(E87&lt;&gt;"",VLOOKUP($A87,enum!$A$1:$L$361,F$1),""))</f>
        <v/>
      </c>
      <c r="G87" s="67" t="str">
        <f>IF(F87=$A$2,G$2,IF(F87&lt;&gt;"",VLOOKUP($A87,enum!$A$1:$L$361,G$1),""))</f>
        <v/>
      </c>
      <c r="H87" s="185" t="s">
        <v>1150</v>
      </c>
      <c r="I87" s="185"/>
      <c r="J87" s="185"/>
      <c r="K87" s="185"/>
      <c r="L87" s="185"/>
    </row>
    <row r="88" spans="1:13" s="125" customFormat="1" ht="22.5" x14ac:dyDescent="0.2">
      <c r="A88" s="65">
        <v>98</v>
      </c>
      <c r="B88" s="66" t="str">
        <f>IF(C88=$A$2,B$2,IF(C88&lt;&gt;"",VLOOKUP($A88,enum!$A$1:$L$361,B$1),""))</f>
        <v>i_IMS_TIME_TC=162</v>
      </c>
      <c r="C88" s="66" t="str">
        <f>IF(A88=$A$2,C$2,IF(A88&lt;&gt;"",VLOOKUP($A88,enum!$A$1:$L$361,C$1),""))</f>
        <v>CHANNEL=0..15</v>
      </c>
      <c r="D88" s="66" t="str">
        <f>IF(B88=$A$2,D$2,IF(B88&lt;&gt;"",VLOOKUP($A88,enum!$A$1:$L$361,D$1),""))</f>
        <v>TIME_ITEM</v>
      </c>
      <c r="E88" s="67" t="str">
        <f>IF(D88=$A$2,E$2,IF(D88&lt;&gt;"",VLOOKUP($A88,enum!$A$1:$L$361,E$1),""))</f>
        <v>RW</v>
      </c>
      <c r="F88" s="67" t="str">
        <f>IF(E88=$A$2,F$2,IF(E88&lt;&gt;"",VLOOKUP($A88,enum!$A$1:$L$361,F$1),""))</f>
        <v>RW</v>
      </c>
      <c r="G88" s="67" t="str">
        <f>IF(F88=$A$2,G$2,IF(F88&lt;&gt;"",VLOOKUP($A88,enum!$A$1:$L$361,G$1),""))</f>
        <v>ROM</v>
      </c>
      <c r="H88" s="99" t="s">
        <v>735</v>
      </c>
      <c r="I88" s="100" t="s">
        <v>690</v>
      </c>
      <c r="J88" s="100">
        <v>300</v>
      </c>
      <c r="K88" s="100" t="s">
        <v>39</v>
      </c>
      <c r="L88" s="112" t="s">
        <v>804</v>
      </c>
      <c r="M88" s="87" t="s">
        <v>40</v>
      </c>
    </row>
    <row r="89" spans="1:13" s="125" customFormat="1" ht="22.5" x14ac:dyDescent="0.2">
      <c r="A89" s="65">
        <v>99</v>
      </c>
      <c r="B89" s="66" t="str">
        <f>IF(C89=$A$2,B$2,IF(C89&lt;&gt;"",VLOOKUP($A89,enum!$A$1:$L$361,B$1),""))</f>
        <v>i_IMS_FILTRO_AR=163</v>
      </c>
      <c r="C89" s="66" t="str">
        <f>IF(A89=$A$2,C$2,IF(A89&lt;&gt;"",VLOOKUP($A89,enum!$A$1:$L$361,C$1),""))</f>
        <v>CHANNEL=0..15</v>
      </c>
      <c r="D89" s="66" t="str">
        <f>IF(B89=$A$2,D$2,IF(B89&lt;&gt;"",VLOOKUP($A89,enum!$A$1:$L$361,D$1),""))</f>
        <v>TIME_ITEM</v>
      </c>
      <c r="E89" s="67" t="str">
        <f>IF(D89=$A$2,E$2,IF(D89&lt;&gt;"",VLOOKUP($A89,enum!$A$1:$L$361,E$1),""))</f>
        <v>RW</v>
      </c>
      <c r="F89" s="67" t="str">
        <f>IF(E89=$A$2,F$2,IF(E89&lt;&gt;"",VLOOKUP($A89,enum!$A$1:$L$361,F$1),""))</f>
        <v>RW</v>
      </c>
      <c r="G89" s="67" t="str">
        <f>IF(F89=$A$2,G$2,IF(F89&lt;&gt;"",VLOOKUP($A89,enum!$A$1:$L$361,G$1),""))</f>
        <v>ROM</v>
      </c>
      <c r="H89" s="55" t="s">
        <v>803</v>
      </c>
      <c r="I89" s="59" t="s">
        <v>690</v>
      </c>
      <c r="J89" s="59">
        <v>50</v>
      </c>
      <c r="K89" s="59" t="s">
        <v>41</v>
      </c>
      <c r="L89" s="102" t="s">
        <v>805</v>
      </c>
      <c r="M89" s="98" t="s">
        <v>42</v>
      </c>
    </row>
    <row r="90" spans="1:13" s="125" customFormat="1" ht="33.75" x14ac:dyDescent="0.2">
      <c r="A90" s="65">
        <v>100</v>
      </c>
      <c r="B90" s="66" t="str">
        <f>IF(C90=$A$2,B$2,IF(C90&lt;&gt;"",VLOOKUP($A90,enum!$A$1:$L$361,B$1),""))</f>
        <v>i_IMS_INC_STATI=164</v>
      </c>
      <c r="C90" s="66" t="str">
        <f>IF(A90=$A$2,C$2,IF(A90&lt;&gt;"",VLOOKUP($A90,enum!$A$1:$L$361,C$1),""))</f>
        <v>CHANNEL=0..15</v>
      </c>
      <c r="D90" s="66" t="str">
        <f>IF(B90=$A$2,D$2,IF(B90&lt;&gt;"",VLOOKUP($A90,enum!$A$1:$L$361,D$1),""))</f>
        <v>TIME_ITEM</v>
      </c>
      <c r="E90" s="67" t="str">
        <f>IF(D90=$A$2,E$2,IF(D90&lt;&gt;"",VLOOKUP($A90,enum!$A$1:$L$361,E$1),""))</f>
        <v>RW</v>
      </c>
      <c r="F90" s="67" t="str">
        <f>IF(E90=$A$2,F$2,IF(E90&lt;&gt;"",VLOOKUP($A90,enum!$A$1:$L$361,F$1),""))</f>
        <v>RW</v>
      </c>
      <c r="G90" s="67" t="str">
        <f>IF(F90=$A$2,G$2,IF(F90&lt;&gt;"",VLOOKUP($A90,enum!$A$1:$L$361,G$1),""))</f>
        <v>ROM</v>
      </c>
      <c r="H90" s="55" t="s">
        <v>736</v>
      </c>
      <c r="I90" s="59" t="s">
        <v>690</v>
      </c>
      <c r="J90" s="59">
        <v>12</v>
      </c>
      <c r="K90" s="59" t="s">
        <v>43</v>
      </c>
      <c r="L90" s="102" t="s">
        <v>806</v>
      </c>
      <c r="M90" s="98" t="s">
        <v>44</v>
      </c>
    </row>
    <row r="91" spans="1:13" s="125" customFormat="1" ht="33.75" x14ac:dyDescent="0.2">
      <c r="A91" s="65"/>
      <c r="B91" s="66" t="str">
        <f>IF(C91=$A$2,B$2,IF(C91&lt;&gt;"",VLOOKUP($A91,enum!$A$1:$L$361,B$1),""))</f>
        <v/>
      </c>
      <c r="C91" s="66" t="str">
        <f>IF(A91=$A$2,C$2,IF(A91&lt;&gt;"",VLOOKUP($A91,enum!$A$1:$L$361,C$1),""))</f>
        <v/>
      </c>
      <c r="D91" s="66" t="str">
        <f>IF(B91=$A$2,D$2,IF(B91&lt;&gt;"",VLOOKUP($A91,enum!$A$1:$L$361,D$1),""))</f>
        <v/>
      </c>
      <c r="E91" s="67" t="str">
        <f>IF(D91=$A$2,E$2,IF(D91&lt;&gt;"",VLOOKUP($A91,enum!$A$1:$L$361,E$1),""))</f>
        <v/>
      </c>
      <c r="F91" s="67" t="str">
        <f>IF(E91=$A$2,F$2,IF(E91&lt;&gt;"",VLOOKUP($A91,enum!$A$1:$L$361,F$1),""))</f>
        <v/>
      </c>
      <c r="G91" s="67" t="str">
        <f>IF(F91=$A$2,G$2,IF(F91&lt;&gt;"",VLOOKUP($A91,enum!$A$1:$L$361,G$1),""))</f>
        <v/>
      </c>
      <c r="H91" s="55" t="s">
        <v>702</v>
      </c>
      <c r="I91" s="59" t="s">
        <v>690</v>
      </c>
      <c r="J91" s="59" t="s">
        <v>21</v>
      </c>
      <c r="K91" s="59" t="s">
        <v>737</v>
      </c>
      <c r="L91" s="102" t="s">
        <v>807</v>
      </c>
      <c r="M91" s="98" t="s">
        <v>45</v>
      </c>
    </row>
    <row r="92" spans="1:13" s="125" customFormat="1" ht="22.5" customHeight="1" x14ac:dyDescent="0.2">
      <c r="A92" s="65">
        <v>101</v>
      </c>
      <c r="B92" s="66" t="str">
        <f>IF(C92=$A$2,B$2,IF(C92&lt;&gt;"",VLOOKUP($A92,enum!$A$1:$L$361,B$1),""))</f>
        <v>i_IMS_PRES_RG=165</v>
      </c>
      <c r="C92" s="66" t="str">
        <f>IF(A92=$A$2,C$2,IF(A92&lt;&gt;"",VLOOKUP($A92,enum!$A$1:$L$361,C$1),""))</f>
        <v>CHANNEL=0..15</v>
      </c>
      <c r="D92" s="66" t="str">
        <f>IF(B92=$A$2,D$2,IF(B92&lt;&gt;"",VLOOKUP($A92,enum!$A$1:$L$361,D$1),""))</f>
        <v>BOOL_ITEM</v>
      </c>
      <c r="E92" s="67" t="str">
        <f>IF(D92=$A$2,E$2,IF(D92&lt;&gt;"",VLOOKUP($A92,enum!$A$1:$L$361,E$1),""))</f>
        <v>RW</v>
      </c>
      <c r="F92" s="67" t="str">
        <f>IF(E92=$A$2,F$2,IF(E92&lt;&gt;"",VLOOKUP($A92,enum!$A$1:$L$361,F$1),""))</f>
        <v>RW</v>
      </c>
      <c r="G92" s="67" t="str">
        <f>IF(F92=$A$2,G$2,IF(F92&lt;&gt;"",VLOOKUP($A92,enum!$A$1:$L$361,G$1),""))</f>
        <v>ROM</v>
      </c>
      <c r="H92" s="55" t="s">
        <v>863</v>
      </c>
      <c r="I92" s="59" t="s">
        <v>690</v>
      </c>
      <c r="J92" s="59" t="s">
        <v>686</v>
      </c>
      <c r="K92" s="59" t="s">
        <v>755</v>
      </c>
      <c r="L92" s="60" t="s">
        <v>810</v>
      </c>
      <c r="M92" s="98" t="s">
        <v>46</v>
      </c>
    </row>
    <row r="93" spans="1:13" s="125" customFormat="1" ht="24" customHeight="1" x14ac:dyDescent="0.2">
      <c r="A93" s="65">
        <v>102</v>
      </c>
      <c r="B93" s="66" t="str">
        <f>IF(C93=$A$2,B$2,IF(C93&lt;&gt;"",VLOOKUP($A93,enum!$A$1:$L$361,B$1),""))</f>
        <v>i_IMS_ISV_DEF=166</v>
      </c>
      <c r="C93" s="66" t="str">
        <f>IF(A93=$A$2,C$2,IF(A93&lt;&gt;"",VLOOKUP($A93,enum!$A$1:$L$361,C$1),""))</f>
        <v>CHANNEL=0..15</v>
      </c>
      <c r="D93" s="66" t="str">
        <f>IF(B93=$A$2,D$2,IF(B93&lt;&gt;"",VLOOKUP($A93,enum!$A$1:$L$361,D$1),""))</f>
        <v>BOOL_ITEM</v>
      </c>
      <c r="E93" s="67" t="str">
        <f>IF(D93=$A$2,E$2,IF(D93&lt;&gt;"",VLOOKUP($A93,enum!$A$1:$L$361,E$1),""))</f>
        <v>RW</v>
      </c>
      <c r="F93" s="67" t="str">
        <f>IF(E93=$A$2,F$2,IF(E93&lt;&gt;"",VLOOKUP($A93,enum!$A$1:$L$361,F$1),""))</f>
        <v>RW</v>
      </c>
      <c r="G93" s="67" t="str">
        <f>IF(F93=$A$2,G$2,IF(F93&lt;&gt;"",VLOOKUP($A93,enum!$A$1:$L$361,G$1),""))</f>
        <v>ROM</v>
      </c>
      <c r="H93" s="97" t="s">
        <v>1127</v>
      </c>
      <c r="I93" s="93" t="s">
        <v>808</v>
      </c>
      <c r="J93" s="101">
        <v>0</v>
      </c>
      <c r="K93" s="101" t="s">
        <v>738</v>
      </c>
      <c r="L93" s="94" t="s">
        <v>1106</v>
      </c>
      <c r="M93" s="87" t="s">
        <v>47</v>
      </c>
    </row>
    <row r="94" spans="1:13" s="125" customFormat="1" ht="15" customHeight="1" x14ac:dyDescent="0.2">
      <c r="A94" s="68"/>
      <c r="B94" s="66" t="str">
        <f>IF(C94=$A$2,B$2,IF(C94&lt;&gt;"",VLOOKUP($A94,enum!$A$1:$L$361,B$1),""))</f>
        <v/>
      </c>
      <c r="C94" s="66" t="str">
        <f>IF(A94=$A$2,C$2,IF(A94&lt;&gt;"",VLOOKUP($A94,enum!$A$1:$L$361,C$1),""))</f>
        <v/>
      </c>
      <c r="D94" s="66" t="str">
        <f>IF(B94=$A$2,D$2,IF(B94&lt;&gt;"",VLOOKUP($A94,enum!$A$1:$L$361,D$1),""))</f>
        <v/>
      </c>
      <c r="E94" s="67" t="str">
        <f>IF(D94=$A$2,E$2,IF(D94&lt;&gt;"",VLOOKUP($A94,enum!$A$1:$L$361,E$1),""))</f>
        <v/>
      </c>
      <c r="F94" s="67" t="str">
        <f>IF(E94=$A$2,F$2,IF(E94&lt;&gt;"",VLOOKUP($A94,enum!$A$1:$L$361,F$1),""))</f>
        <v/>
      </c>
      <c r="G94" s="67" t="str">
        <f>IF(F94=$A$2,G$2,IF(F94&lt;&gt;"",VLOOKUP($A94,enum!$A$1:$L$361,G$1),""))</f>
        <v/>
      </c>
      <c r="H94" s="189" t="s">
        <v>1148</v>
      </c>
      <c r="I94" s="190"/>
      <c r="J94" s="190"/>
      <c r="K94" s="190"/>
      <c r="L94" s="191"/>
    </row>
    <row r="95" spans="1:13" s="125" customFormat="1" ht="22.5" x14ac:dyDescent="0.2">
      <c r="A95" s="65">
        <v>103</v>
      </c>
      <c r="B95" s="66" t="str">
        <f>IF(C95=$A$2,B$2,IF(C95&lt;&gt;"",VLOOKUP($A95,enum!$A$1:$L$361,B$1),""))</f>
        <v>i_IMS_RGO_STATO_RIP=167</v>
      </c>
      <c r="C95" s="66" t="str">
        <f>IF(A95=$A$2,C$2,IF(A95&lt;&gt;"",VLOOKUP($A95,enum!$A$1:$L$361,C$1),""))</f>
        <v>CHANNEL=0..15</v>
      </c>
      <c r="D95" s="66" t="str">
        <f>IF(B95=$A$2,D$2,IF(B95&lt;&gt;"",VLOOKUP($A95,enum!$A$1:$L$361,D$1),""))</f>
        <v>BOOL_ITEM</v>
      </c>
      <c r="E95" s="67" t="str">
        <f>IF(D95=$A$2,E$2,IF(D95&lt;&gt;"",VLOOKUP($A95,enum!$A$1:$L$361,E$1),""))</f>
        <v>RW</v>
      </c>
      <c r="F95" s="67" t="str">
        <f>IF(E95=$A$2,F$2,IF(E95&lt;&gt;"",VLOOKUP($A95,enum!$A$1:$L$361,F$1),""))</f>
        <v>RW</v>
      </c>
      <c r="G95" s="96" t="str">
        <f>IF(F95=$A$2,G$2,IF(F95&lt;&gt;"",VLOOKUP($A95,enum!$A$1:$L$361,G$1),""))</f>
        <v>ROM</v>
      </c>
      <c r="H95" s="55" t="s">
        <v>828</v>
      </c>
      <c r="I95" s="59" t="s">
        <v>690</v>
      </c>
      <c r="J95" s="59" t="s">
        <v>739</v>
      </c>
      <c r="K95" s="59" t="s">
        <v>740</v>
      </c>
      <c r="L95" s="60" t="s">
        <v>843</v>
      </c>
      <c r="M95" s="87" t="s">
        <v>48</v>
      </c>
    </row>
    <row r="96" spans="1:13" s="125" customFormat="1" ht="29.25" customHeight="1" x14ac:dyDescent="0.2">
      <c r="A96" s="65">
        <v>104</v>
      </c>
      <c r="B96" s="66" t="str">
        <f>IF(C96=$A$2,B$2,IF(C96&lt;&gt;"",VLOOKUP($A96,enum!$A$1:$L$361,B$1),""))</f>
        <v>i_IMS_RGO_FILTRO_AR=168</v>
      </c>
      <c r="C96" s="66" t="str">
        <f>IF(A96=$A$2,C$2,IF(A96&lt;&gt;"",VLOOKUP($A96,enum!$A$1:$L$361,C$1),""))</f>
        <v>CHANNEL=0..15</v>
      </c>
      <c r="D96" s="66" t="str">
        <f>IF(B96=$A$2,D$2,IF(B96&lt;&gt;"",VLOOKUP($A96,enum!$A$1:$L$361,D$1),""))</f>
        <v>TIME_ITEM</v>
      </c>
      <c r="E96" s="67" t="str">
        <f>IF(D96=$A$2,E$2,IF(D96&lt;&gt;"",VLOOKUP($A96,enum!$A$1:$L$361,E$1),""))</f>
        <v>RW</v>
      </c>
      <c r="F96" s="67" t="str">
        <f>IF(E96=$A$2,F$2,IF(E96&lt;&gt;"",VLOOKUP($A96,enum!$A$1:$L$361,F$1),""))</f>
        <v>RW</v>
      </c>
      <c r="G96" s="96" t="str">
        <f>IF(F96=$A$2,G$2,IF(F96&lt;&gt;"",VLOOKUP($A96,enum!$A$1:$L$361,G$1),""))</f>
        <v>ROM</v>
      </c>
      <c r="H96" s="55" t="s">
        <v>803</v>
      </c>
      <c r="I96" s="59" t="s">
        <v>690</v>
      </c>
      <c r="J96" s="59">
        <v>10</v>
      </c>
      <c r="K96" s="59" t="s">
        <v>41</v>
      </c>
      <c r="L96" s="102" t="s">
        <v>811</v>
      </c>
      <c r="M96" s="87" t="s">
        <v>49</v>
      </c>
    </row>
    <row r="97" spans="1:16" s="125" customFormat="1" ht="22.5" x14ac:dyDescent="0.2">
      <c r="A97" s="65">
        <v>105</v>
      </c>
      <c r="B97" s="66" t="str">
        <f>IF(C97=$A$2,B$2,IF(C97&lt;&gt;"",VLOOKUP($A97,enum!$A$1:$L$361,B$1),""))</f>
        <v>i_IMS_RGO_GEN_EVE=169</v>
      </c>
      <c r="C97" s="66" t="str">
        <f>IF(A97=$A$2,C$2,IF(A97&lt;&gt;"",VLOOKUP($A97,enum!$A$1:$L$361,C$1),""))</f>
        <v>CHANNEL=0..15</v>
      </c>
      <c r="D97" s="66" t="str">
        <f>IF(B97=$A$2,D$2,IF(B97&lt;&gt;"",VLOOKUP($A97,enum!$A$1:$L$361,D$1),""))</f>
        <v>BOOL_ITEM</v>
      </c>
      <c r="E97" s="67" t="str">
        <f>IF(D97=$A$2,E$2,IF(D97&lt;&gt;"",VLOOKUP($A97,enum!$A$1:$L$361,E$1),""))</f>
        <v>RW</v>
      </c>
      <c r="F97" s="67" t="str">
        <f>IF(E97=$A$2,F$2,IF(E97&lt;&gt;"",VLOOKUP($A97,enum!$A$1:$L$361,F$1),""))</f>
        <v>RW</v>
      </c>
      <c r="G97" s="96" t="str">
        <f>IF(F97=$A$2,G$2,IF(F97&lt;&gt;"",VLOOKUP($A97,enum!$A$1:$L$361,G$1),""))</f>
        <v>ROM</v>
      </c>
      <c r="H97" s="55" t="s">
        <v>689</v>
      </c>
      <c r="I97" s="59" t="s">
        <v>690</v>
      </c>
      <c r="J97" s="59" t="s">
        <v>686</v>
      </c>
      <c r="K97" s="59" t="s">
        <v>755</v>
      </c>
      <c r="L97" s="102" t="s">
        <v>812</v>
      </c>
      <c r="M97" s="87" t="s">
        <v>661</v>
      </c>
    </row>
    <row r="98" spans="1:16" s="125" customFormat="1" ht="45" x14ac:dyDescent="0.2">
      <c r="A98" s="65">
        <v>106</v>
      </c>
      <c r="B98" s="66" t="str">
        <f>IF(C98=$A$2,B$2,IF(C98&lt;&gt;"",VLOOKUP($A98,enum!$A$1:$L$361,B$1),""))</f>
        <v>i_IMS_RGO_TIPO_GEN=170</v>
      </c>
      <c r="C98" s="66" t="str">
        <f>IF(A98=$A$2,C$2,IF(A98&lt;&gt;"",VLOOKUP($A98,enum!$A$1:$L$361,C$1),""))</f>
        <v>CHANNEL=0..15</v>
      </c>
      <c r="D98" s="66" t="str">
        <f>IF(B98=$A$2,D$2,IF(B98&lt;&gt;"",VLOOKUP($A98,enum!$A$1:$L$361,D$1),""))</f>
        <v>BOOL_ITEM</v>
      </c>
      <c r="E98" s="67" t="str">
        <f>IF(D98=$A$2,E$2,IF(D98&lt;&gt;"",VLOOKUP($A98,enum!$A$1:$L$361,E$1),""))</f>
        <v>RW</v>
      </c>
      <c r="F98" s="67" t="str">
        <f>IF(E98=$A$2,F$2,IF(E98&lt;&gt;"",VLOOKUP($A98,enum!$A$1:$L$361,F$1),""))</f>
        <v>RW</v>
      </c>
      <c r="G98" s="96" t="str">
        <f>IF(F98=$A$2,G$2,IF(F98&lt;&gt;"",VLOOKUP($A98,enum!$A$1:$L$361,G$1),""))</f>
        <v>ROM</v>
      </c>
      <c r="H98" s="55" t="s">
        <v>741</v>
      </c>
      <c r="I98" s="59" t="s">
        <v>742</v>
      </c>
      <c r="J98" s="59">
        <v>0</v>
      </c>
      <c r="K98" s="59" t="s">
        <v>844</v>
      </c>
      <c r="L98" s="60" t="s">
        <v>1117</v>
      </c>
      <c r="M98" s="87" t="s">
        <v>569</v>
      </c>
      <c r="P98" s="126"/>
    </row>
    <row r="99" spans="1:16" s="125" customFormat="1" ht="45" x14ac:dyDescent="0.2">
      <c r="A99" s="65">
        <v>107</v>
      </c>
      <c r="B99" s="66" t="str">
        <f>IF(C99=$A$2,B$2,IF(C99&lt;&gt;"",VLOOKUP($A99,enum!$A$1:$L$361,B$1),""))</f>
        <v>i_IMS_RGO_EVE_SPONT=171</v>
      </c>
      <c r="C99" s="66" t="str">
        <f>IF(A99=$A$2,C$2,IF(A99&lt;&gt;"",VLOOKUP($A99,enum!$A$1:$L$361,C$1),""))</f>
        <v>CHANNEL=0..15</v>
      </c>
      <c r="D99" s="66" t="str">
        <f>IF(B99=$A$2,D$2,IF(B99&lt;&gt;"",VLOOKUP($A99,enum!$A$1:$L$361,D$1),""))</f>
        <v>BOOL_ITEM</v>
      </c>
      <c r="E99" s="67" t="str">
        <f>IF(D99=$A$2,E$2,IF(D99&lt;&gt;"",VLOOKUP($A99,enum!$A$1:$L$361,E$1),""))</f>
        <v>RW</v>
      </c>
      <c r="F99" s="67" t="str">
        <f>IF(E99=$A$2,F$2,IF(E99&lt;&gt;"",VLOOKUP($A99,enum!$A$1:$L$361,F$1),""))</f>
        <v>RW</v>
      </c>
      <c r="G99" s="96" t="str">
        <f>IF(F99=$A$2,G$2,IF(F99&lt;&gt;"",VLOOKUP($A99,enum!$A$1:$L$361,G$1),""))</f>
        <v>ROM</v>
      </c>
      <c r="H99" s="55" t="s">
        <v>743</v>
      </c>
      <c r="I99" s="59" t="s">
        <v>747</v>
      </c>
      <c r="J99" s="59" t="s">
        <v>756</v>
      </c>
      <c r="K99" s="59" t="s">
        <v>755</v>
      </c>
      <c r="L99" s="102" t="s">
        <v>849</v>
      </c>
      <c r="M99" s="87" t="s">
        <v>50</v>
      </c>
    </row>
    <row r="100" spans="1:16" s="125" customFormat="1" ht="15" customHeight="1" x14ac:dyDescent="0.2">
      <c r="A100" s="68"/>
      <c r="B100" s="66" t="str">
        <f>IF(C100=$A$2,B$2,IF(C100&lt;&gt;"",VLOOKUP($A100,enum!$A$1:$L$361,B$1),""))</f>
        <v/>
      </c>
      <c r="C100" s="66" t="str">
        <f>IF(A100=$A$2,C$2,IF(A100&lt;&gt;"",VLOOKUP($A100,enum!$A$1:$L$361,C$1),""))</f>
        <v/>
      </c>
      <c r="D100" s="66" t="str">
        <f>IF(B100=$A$2,D$2,IF(B100&lt;&gt;"",VLOOKUP($A100,enum!$A$1:$L$361,D$1),""))</f>
        <v/>
      </c>
      <c r="E100" s="67" t="str">
        <f>IF(D100=$A$2,E$2,IF(D100&lt;&gt;"",VLOOKUP($A100,enum!$A$1:$L$361,E$1),""))</f>
        <v/>
      </c>
      <c r="F100" s="67" t="str">
        <f>IF(E100=$A$2,F$2,IF(E100&lt;&gt;"",VLOOKUP($A100,enum!$A$1:$L$361,F$1),""))</f>
        <v/>
      </c>
      <c r="G100" s="67" t="str">
        <f>IF(F100=$A$2,G$2,IF(F100&lt;&gt;"",VLOOKUP($A100,enum!$A$1:$L$361,G$1),""))</f>
        <v/>
      </c>
      <c r="H100" s="189" t="s">
        <v>1149</v>
      </c>
      <c r="I100" s="190"/>
      <c r="J100" s="190"/>
      <c r="K100" s="192"/>
      <c r="L100" s="193"/>
    </row>
    <row r="101" spans="1:16" s="125" customFormat="1" ht="22.5" x14ac:dyDescent="0.2">
      <c r="A101" s="65">
        <v>108</v>
      </c>
      <c r="B101" s="66" t="str">
        <f>IF(C101=$A$2,B$2,IF(C101&lt;&gt;"",VLOOKUP($A101,enum!$A$1:$L$361,B$1),""))</f>
        <v>i_IMS_RGI_STATO_RIP=172</v>
      </c>
      <c r="C101" s="66" t="str">
        <f>IF(A101=$A$2,C$2,IF(A101&lt;&gt;"",VLOOKUP($A101,enum!$A$1:$L$361,C$1),""))</f>
        <v>CHANNEL=0..15</v>
      </c>
      <c r="D101" s="66" t="str">
        <f>IF(B101=$A$2,D$2,IF(B101&lt;&gt;"",VLOOKUP($A101,enum!$A$1:$L$361,D$1),""))</f>
        <v>BOOL_ITEM</v>
      </c>
      <c r="E101" s="67" t="str">
        <f>IF(D101=$A$2,E$2,IF(D101&lt;&gt;"",VLOOKUP($A101,enum!$A$1:$L$361,E$1),""))</f>
        <v>RW</v>
      </c>
      <c r="F101" s="67" t="str">
        <f>IF(E101=$A$2,F$2,IF(E101&lt;&gt;"",VLOOKUP($A101,enum!$A$1:$L$361,F$1),""))</f>
        <v>RW</v>
      </c>
      <c r="G101" s="96" t="str">
        <f>IF(F101=$A$2,G$2,IF(F101&lt;&gt;"",VLOOKUP($A101,enum!$A$1:$L$361,G$1),""))</f>
        <v>ROM</v>
      </c>
      <c r="H101" s="55" t="s">
        <v>813</v>
      </c>
      <c r="I101" s="59" t="s">
        <v>690</v>
      </c>
      <c r="J101" s="59" t="s">
        <v>739</v>
      </c>
      <c r="K101" s="59" t="s">
        <v>740</v>
      </c>
      <c r="L101" s="60" t="s">
        <v>845</v>
      </c>
      <c r="M101" s="87" t="s">
        <v>51</v>
      </c>
    </row>
    <row r="102" spans="1:16" s="125" customFormat="1" ht="30" customHeight="1" x14ac:dyDescent="0.2">
      <c r="A102" s="65">
        <v>109</v>
      </c>
      <c r="B102" s="66" t="str">
        <f>IF(C102=$A$2,B$2,IF(C102&lt;&gt;"",VLOOKUP($A102,enum!$A$1:$L$361,B$1),""))</f>
        <v>i_IMS_RGI_FILTRO_AR=173</v>
      </c>
      <c r="C102" s="66" t="str">
        <f>IF(A102=$A$2,C$2,IF(A102&lt;&gt;"",VLOOKUP($A102,enum!$A$1:$L$361,C$1),""))</f>
        <v>CHANNEL=0..15</v>
      </c>
      <c r="D102" s="66" t="str">
        <f>IF(B102=$A$2,D$2,IF(B102&lt;&gt;"",VLOOKUP($A102,enum!$A$1:$L$361,D$1),""))</f>
        <v>TIME_ITEM</v>
      </c>
      <c r="E102" s="67" t="str">
        <f>IF(D102=$A$2,E$2,IF(D102&lt;&gt;"",VLOOKUP($A102,enum!$A$1:$L$361,E$1),""))</f>
        <v>RW</v>
      </c>
      <c r="F102" s="67" t="str">
        <f>IF(E102=$A$2,F$2,IF(E102&lt;&gt;"",VLOOKUP($A102,enum!$A$1:$L$361,F$1),""))</f>
        <v>RW</v>
      </c>
      <c r="G102" s="96" t="str">
        <f>IF(F102=$A$2,G$2,IF(F102&lt;&gt;"",VLOOKUP($A102,enum!$A$1:$L$361,G$1),""))</f>
        <v>ROM</v>
      </c>
      <c r="H102" s="55" t="s">
        <v>803</v>
      </c>
      <c r="I102" s="59" t="s">
        <v>690</v>
      </c>
      <c r="J102" s="59">
        <v>10</v>
      </c>
      <c r="K102" s="59" t="s">
        <v>41</v>
      </c>
      <c r="L102" s="60" t="s">
        <v>811</v>
      </c>
      <c r="M102" s="87" t="s">
        <v>49</v>
      </c>
    </row>
    <row r="103" spans="1:16" s="125" customFormat="1" ht="22.5" x14ac:dyDescent="0.2">
      <c r="A103" s="65">
        <v>110</v>
      </c>
      <c r="B103" s="66" t="str">
        <f>IF(C103=$A$2,B$2,IF(C103&lt;&gt;"",VLOOKUP($A103,enum!$A$1:$L$361,B$1),""))</f>
        <v>i_IMS_RGI_GEN_EVE=174</v>
      </c>
      <c r="C103" s="66" t="str">
        <f>IF(A103=$A$2,C$2,IF(A103&lt;&gt;"",VLOOKUP($A103,enum!$A$1:$L$361,C$1),""))</f>
        <v>CHANNEL=0..15</v>
      </c>
      <c r="D103" s="66" t="str">
        <f>IF(B103=$A$2,D$2,IF(B103&lt;&gt;"",VLOOKUP($A103,enum!$A$1:$L$361,D$1),""))</f>
        <v>BOOL_ITEM</v>
      </c>
      <c r="E103" s="67" t="str">
        <f>IF(D103=$A$2,E$2,IF(D103&lt;&gt;"",VLOOKUP($A103,enum!$A$1:$L$361,E$1),""))</f>
        <v>RW</v>
      </c>
      <c r="F103" s="67" t="str">
        <f>IF(E103=$A$2,F$2,IF(E103&lt;&gt;"",VLOOKUP($A103,enum!$A$1:$L$361,F$1),""))</f>
        <v>RW</v>
      </c>
      <c r="G103" s="96" t="str">
        <f>IF(F103=$A$2,G$2,IF(F103&lt;&gt;"",VLOOKUP($A103,enum!$A$1:$L$361,G$1),""))</f>
        <v>ROM</v>
      </c>
      <c r="H103" s="55" t="s">
        <v>689</v>
      </c>
      <c r="I103" s="59" t="s">
        <v>690</v>
      </c>
      <c r="J103" s="59" t="s">
        <v>686</v>
      </c>
      <c r="K103" s="59" t="s">
        <v>755</v>
      </c>
      <c r="L103" s="60" t="s">
        <v>814</v>
      </c>
      <c r="M103" s="87" t="s">
        <v>661</v>
      </c>
    </row>
    <row r="104" spans="1:16" s="125" customFormat="1" ht="45" x14ac:dyDescent="0.2">
      <c r="A104" s="65">
        <v>111</v>
      </c>
      <c r="B104" s="66" t="str">
        <f>IF(C104=$A$2,B$2,IF(C104&lt;&gt;"",VLOOKUP($A104,enum!$A$1:$L$361,B$1),""))</f>
        <v>i_IMS_RGI_TIPO_GEN=175</v>
      </c>
      <c r="C104" s="66" t="str">
        <f>IF(A104=$A$2,C$2,IF(A104&lt;&gt;"",VLOOKUP($A104,enum!$A$1:$L$361,C$1),""))</f>
        <v>CHANNEL=0..15</v>
      </c>
      <c r="D104" s="66" t="str">
        <f>IF(B104=$A$2,D$2,IF(B104&lt;&gt;"",VLOOKUP($A104,enum!$A$1:$L$361,D$1),""))</f>
        <v>BOOL_ITEM</v>
      </c>
      <c r="E104" s="67" t="str">
        <f>IF(D104=$A$2,E$2,IF(D104&lt;&gt;"",VLOOKUP($A104,enum!$A$1:$L$361,E$1),""))</f>
        <v>RW</v>
      </c>
      <c r="F104" s="67" t="str">
        <f>IF(E104=$A$2,F$2,IF(E104&lt;&gt;"",VLOOKUP($A104,enum!$A$1:$L$361,F$1),""))</f>
        <v>RW</v>
      </c>
      <c r="G104" s="96" t="str">
        <f>IF(F104=$A$2,G$2,IF(F104&lt;&gt;"",VLOOKUP($A104,enum!$A$1:$L$361,G$1),""))</f>
        <v>ROM</v>
      </c>
      <c r="H104" s="55" t="s">
        <v>741</v>
      </c>
      <c r="I104" s="60" t="s">
        <v>742</v>
      </c>
      <c r="J104" s="59">
        <v>0</v>
      </c>
      <c r="K104" s="59" t="s">
        <v>815</v>
      </c>
      <c r="L104" s="60" t="s">
        <v>1116</v>
      </c>
      <c r="M104" s="87" t="s">
        <v>569</v>
      </c>
      <c r="P104" s="126"/>
    </row>
    <row r="105" spans="1:16" s="125" customFormat="1" ht="45" x14ac:dyDescent="0.2">
      <c r="A105" s="65">
        <v>112</v>
      </c>
      <c r="B105" s="66" t="str">
        <f>IF(C105=$A$2,B$2,IF(C105&lt;&gt;"",VLOOKUP($A105,enum!$A$1:$L$361,B$1),""))</f>
        <v>i_IMS_RGI_EVE_SPONT=176</v>
      </c>
      <c r="C105" s="66" t="str">
        <f>IF(A105=$A$2,C$2,IF(A105&lt;&gt;"",VLOOKUP($A105,enum!$A$1:$L$361,C$1),""))</f>
        <v>CHANNEL=0..15</v>
      </c>
      <c r="D105" s="66" t="str">
        <f>IF(B105=$A$2,D$2,IF(B105&lt;&gt;"",VLOOKUP($A105,enum!$A$1:$L$361,D$1),""))</f>
        <v>BOOL_ITEM</v>
      </c>
      <c r="E105" s="67" t="str">
        <f>IF(D105=$A$2,E$2,IF(D105&lt;&gt;"",VLOOKUP($A105,enum!$A$1:$L$361,E$1),""))</f>
        <v>RW</v>
      </c>
      <c r="F105" s="67" t="str">
        <f>IF(E105=$A$2,F$2,IF(E105&lt;&gt;"",VLOOKUP($A105,enum!$A$1:$L$361,F$1),""))</f>
        <v>RW</v>
      </c>
      <c r="G105" s="96" t="str">
        <f>IF(F105=$A$2,G$2,IF(F105&lt;&gt;"",VLOOKUP($A105,enum!$A$1:$L$361,G$1),""))</f>
        <v>ROM</v>
      </c>
      <c r="H105" s="55" t="s">
        <v>743</v>
      </c>
      <c r="I105" s="60" t="s">
        <v>747</v>
      </c>
      <c r="J105" s="59" t="s">
        <v>756</v>
      </c>
      <c r="K105" s="59" t="s">
        <v>755</v>
      </c>
      <c r="L105" s="102" t="s">
        <v>854</v>
      </c>
      <c r="M105" s="87" t="s">
        <v>50</v>
      </c>
    </row>
    <row r="106" spans="1:16" s="125" customFormat="1" x14ac:dyDescent="0.2">
      <c r="A106" s="68"/>
      <c r="B106" s="66" t="str">
        <f>IF(C106=$A$2,B$2,IF(C106&lt;&gt;"",VLOOKUP($A106,enum!$A$1:$L$361,B$1),""))</f>
        <v/>
      </c>
      <c r="C106" s="66" t="str">
        <f>IF(A106=$A$2,C$2,IF(A106&lt;&gt;"",VLOOKUP($A106,enum!$A$1:$L$361,C$1),""))</f>
        <v/>
      </c>
      <c r="D106" s="66" t="str">
        <f>IF(B106=$A$2,D$2,IF(B106&lt;&gt;"",VLOOKUP($A106,enum!$A$1:$L$361,D$1),""))</f>
        <v/>
      </c>
      <c r="E106" s="67" t="str">
        <f>IF(D106=$A$2,E$2,IF(D106&lt;&gt;"",VLOOKUP($A106,enum!$A$1:$L$361,E$1),""))</f>
        <v/>
      </c>
      <c r="F106" s="67" t="str">
        <f>IF(E106=$A$2,F$2,IF(E106&lt;&gt;"",VLOOKUP($A106,enum!$A$1:$L$361,F$1),""))</f>
        <v/>
      </c>
      <c r="G106" s="67" t="str">
        <f>IF(F106=$A$2,G$2,IF(F106&lt;&gt;"",VLOOKUP($A106,enum!$A$1:$L$361,G$1),""))</f>
        <v/>
      </c>
      <c r="H106" s="185" t="s">
        <v>754</v>
      </c>
      <c r="I106" s="185"/>
      <c r="J106" s="185"/>
      <c r="K106" s="185"/>
      <c r="L106" s="185"/>
    </row>
    <row r="107" spans="1:16" s="125" customFormat="1" ht="45" x14ac:dyDescent="0.2">
      <c r="A107" s="65">
        <v>113</v>
      </c>
      <c r="B107" s="66" t="str">
        <f>IF(C107=$A$2,B$2,IF(C107&lt;&gt;"",VLOOKUP($A107,enum!$A$1:$L$361,B$1),""))</f>
        <v>i_IMS_RVL_PRES=177</v>
      </c>
      <c r="C107" s="66" t="str">
        <f>IF(A107=$A$2,C$2,IF(A107&lt;&gt;"",VLOOKUP($A107,enum!$A$1:$L$361,C$1),""))</f>
        <v>CHANNEL=0..15</v>
      </c>
      <c r="D107" s="66" t="str">
        <f>IF(B107=$A$2,D$2,IF(B107&lt;&gt;"",VLOOKUP($A107,enum!$A$1:$L$361,D$1),""))</f>
        <v>BOOL_ITEM</v>
      </c>
      <c r="E107" s="67" t="str">
        <f>IF(D107=$A$2,E$2,IF(D107&lt;&gt;"",VLOOKUP($A107,enum!$A$1:$L$361,E$1),""))</f>
        <v>RW</v>
      </c>
      <c r="F107" s="67" t="str">
        <f>IF(E107=$A$2,F$2,IF(E107&lt;&gt;"",VLOOKUP($A107,enum!$A$1:$L$361,F$1),""))</f>
        <v>RW</v>
      </c>
      <c r="G107" s="67" t="str">
        <f>IF(F107=$A$2,G$2,IF(F107&lt;&gt;"",VLOOKUP($A107,enum!$A$1:$L$361,G$1),""))</f>
        <v>ROM</v>
      </c>
      <c r="H107" s="55" t="s">
        <v>752</v>
      </c>
      <c r="I107" s="59" t="s">
        <v>690</v>
      </c>
      <c r="J107" s="59" t="s">
        <v>756</v>
      </c>
      <c r="K107" s="59" t="s">
        <v>755</v>
      </c>
      <c r="L107" s="102" t="s">
        <v>1154</v>
      </c>
      <c r="M107" s="87" t="s">
        <v>573</v>
      </c>
    </row>
    <row r="108" spans="1:16" s="125" customFormat="1" ht="22.5" x14ac:dyDescent="0.2">
      <c r="A108" s="65">
        <v>114</v>
      </c>
      <c r="B108" s="66" t="str">
        <f>IF(C108=$A$2,B$2,IF(C108&lt;&gt;"",VLOOKUP($A108,enum!$A$1:$L$361,B$1),""))</f>
        <v>i_IMS_RVL_STATO_RIP=178</v>
      </c>
      <c r="C108" s="66" t="str">
        <f>IF(A108=$A$2,C$2,IF(A108&lt;&gt;"",VLOOKUP($A108,enum!$A$1:$L$361,C$1),""))</f>
        <v>CHANNEL=0..15</v>
      </c>
      <c r="D108" s="66" t="str">
        <f>IF(B108=$A$2,D$2,IF(B108&lt;&gt;"",VLOOKUP($A108,enum!$A$1:$L$361,D$1),""))</f>
        <v>BOOL_ITEM</v>
      </c>
      <c r="E108" s="67" t="str">
        <f>IF(D108=$A$2,E$2,IF(D108&lt;&gt;"",VLOOKUP($A108,enum!$A$1:$L$361,E$1),""))</f>
        <v>RW</v>
      </c>
      <c r="F108" s="67" t="str">
        <f>IF(E108=$A$2,F$2,IF(E108&lt;&gt;"",VLOOKUP($A108,enum!$A$1:$L$361,F$1),""))</f>
        <v>RW</v>
      </c>
      <c r="G108" s="67" t="str">
        <f>IF(F108=$A$2,G$2,IF(F108&lt;&gt;"",VLOOKUP($A108,enum!$A$1:$L$361,G$1),""))</f>
        <v>ROM</v>
      </c>
      <c r="H108" s="55" t="s">
        <v>813</v>
      </c>
      <c r="I108" s="59" t="s">
        <v>690</v>
      </c>
      <c r="J108" s="59" t="s">
        <v>739</v>
      </c>
      <c r="K108" s="59" t="s">
        <v>740</v>
      </c>
      <c r="L108" s="102" t="s">
        <v>846</v>
      </c>
      <c r="M108" s="87" t="s">
        <v>52</v>
      </c>
    </row>
    <row r="109" spans="1:16" s="125" customFormat="1" x14ac:dyDescent="0.2">
      <c r="A109" s="65">
        <v>115</v>
      </c>
      <c r="B109" s="66" t="str">
        <f>IF(C109=$A$2,B$2,IF(C109&lt;&gt;"",VLOOKUP($A109,enum!$A$1:$L$361,B$1),""))</f>
        <v>i_IMS_RVL_FILTRO_AR=179</v>
      </c>
      <c r="C109" s="66" t="str">
        <f>IF(A109=$A$2,C$2,IF(A109&lt;&gt;"",VLOOKUP($A109,enum!$A$1:$L$361,C$1),""))</f>
        <v>CHANNEL=0..15</v>
      </c>
      <c r="D109" s="66" t="str">
        <f>IF(B109=$A$2,D$2,IF(B109&lt;&gt;"",VLOOKUP($A109,enum!$A$1:$L$361,D$1),""))</f>
        <v>TIME_ITEM</v>
      </c>
      <c r="E109" s="67" t="str">
        <f>IF(D109=$A$2,E$2,IF(D109&lt;&gt;"",VLOOKUP($A109,enum!$A$1:$L$361,E$1),""))</f>
        <v>RW</v>
      </c>
      <c r="F109" s="67" t="str">
        <f>IF(E109=$A$2,F$2,IF(E109&lt;&gt;"",VLOOKUP($A109,enum!$A$1:$L$361,F$1),""))</f>
        <v>RW</v>
      </c>
      <c r="G109" s="67" t="str">
        <f>IF(F109=$A$2,G$2,IF(F109&lt;&gt;"",VLOOKUP($A109,enum!$A$1:$L$361,G$1),""))</f>
        <v>ROM</v>
      </c>
      <c r="H109" s="55" t="s">
        <v>803</v>
      </c>
      <c r="I109" s="59" t="s">
        <v>690</v>
      </c>
      <c r="J109" s="59">
        <v>10</v>
      </c>
      <c r="K109" s="59" t="s">
        <v>748</v>
      </c>
      <c r="L109" s="102" t="s">
        <v>850</v>
      </c>
      <c r="M109" s="87" t="s">
        <v>49</v>
      </c>
    </row>
    <row r="110" spans="1:16" s="125" customFormat="1" ht="22.5" x14ac:dyDescent="0.2">
      <c r="A110" s="65">
        <v>116</v>
      </c>
      <c r="B110" s="66" t="str">
        <f>IF(C110=$A$2,B$2,IF(C110&lt;&gt;"",VLOOKUP($A110,enum!$A$1:$L$361,B$1),""))</f>
        <v>i_IMS_RVL_GEN_EVE=180</v>
      </c>
      <c r="C110" s="66" t="str">
        <f>IF(A110=$A$2,C$2,IF(A110&lt;&gt;"",VLOOKUP($A110,enum!$A$1:$L$361,C$1),""))</f>
        <v>CHANNEL=0..15</v>
      </c>
      <c r="D110" s="66" t="str">
        <f>IF(B110=$A$2,D$2,IF(B110&lt;&gt;"",VLOOKUP($A110,enum!$A$1:$L$361,D$1),""))</f>
        <v>BOOL_ITEM</v>
      </c>
      <c r="E110" s="67" t="str">
        <f>IF(D110=$A$2,E$2,IF(D110&lt;&gt;"",VLOOKUP($A110,enum!$A$1:$L$361,E$1),""))</f>
        <v>RW</v>
      </c>
      <c r="F110" s="67" t="str">
        <f>IF(E110=$A$2,F$2,IF(E110&lt;&gt;"",VLOOKUP($A110,enum!$A$1:$L$361,F$1),""))</f>
        <v>RW</v>
      </c>
      <c r="G110" s="67" t="str">
        <f>IF(F110=$A$2,G$2,IF(F110&lt;&gt;"",VLOOKUP($A110,enum!$A$1:$L$361,G$1),""))</f>
        <v>ROM</v>
      </c>
      <c r="H110" s="55" t="s">
        <v>689</v>
      </c>
      <c r="I110" s="59" t="s">
        <v>690</v>
      </c>
      <c r="J110" s="59" t="s">
        <v>686</v>
      </c>
      <c r="K110" s="59" t="s">
        <v>755</v>
      </c>
      <c r="L110" s="102" t="s">
        <v>816</v>
      </c>
      <c r="M110" s="87" t="s">
        <v>53</v>
      </c>
    </row>
    <row r="111" spans="1:16" s="125" customFormat="1" ht="39" customHeight="1" thickBot="1" x14ac:dyDescent="0.25">
      <c r="A111" s="65">
        <v>117</v>
      </c>
      <c r="B111" s="66" t="str">
        <f>IF(C111=$A$2,B$2,IF(C111&lt;&gt;"",VLOOKUP($A111,enum!$A$1:$L$361,B$1),""))</f>
        <v>i_IMS_RVL_TIPO_GEN=181</v>
      </c>
      <c r="C111" s="66" t="str">
        <f>IF(A111=$A$2,C$2,IF(A111&lt;&gt;"",VLOOKUP($A111,enum!$A$1:$L$361,C$1),""))</f>
        <v>CHANNEL=0..15</v>
      </c>
      <c r="D111" s="66" t="str">
        <f>IF(B111=$A$2,D$2,IF(B111&lt;&gt;"",VLOOKUP($A111,enum!$A$1:$L$361,D$1),""))</f>
        <v>BOOL_ITEM</v>
      </c>
      <c r="E111" s="67" t="str">
        <f>IF(D111=$A$2,E$2,IF(D111&lt;&gt;"",VLOOKUP($A111,enum!$A$1:$L$361,E$1),""))</f>
        <v>RW</v>
      </c>
      <c r="F111" s="67" t="str">
        <f>IF(E111=$A$2,F$2,IF(E111&lt;&gt;"",VLOOKUP($A111,enum!$A$1:$L$361,F$1),""))</f>
        <v>RW</v>
      </c>
      <c r="G111" s="67" t="str">
        <f>IF(F111=$A$2,G$2,IF(F111&lt;&gt;"",VLOOKUP($A111,enum!$A$1:$L$361,G$1),""))</f>
        <v>ROM</v>
      </c>
      <c r="H111" s="55" t="s">
        <v>741</v>
      </c>
      <c r="I111" s="60" t="s">
        <v>742</v>
      </c>
      <c r="J111" s="59">
        <v>1</v>
      </c>
      <c r="K111" s="59" t="s">
        <v>847</v>
      </c>
      <c r="L111" s="102" t="s">
        <v>848</v>
      </c>
      <c r="M111" s="87" t="s">
        <v>54</v>
      </c>
    </row>
    <row r="112" spans="1:16" s="125" customFormat="1" ht="45.75" thickBot="1" x14ac:dyDescent="0.25">
      <c r="A112" s="65">
        <v>118</v>
      </c>
      <c r="B112" s="66" t="str">
        <f>IF(C112=$A$2,B$2,IF(C112&lt;&gt;"",VLOOKUP($A112,enum!$A$1:$L$361,B$1),""))</f>
        <v>i_IMS_RVL_EVE_SPONT=182</v>
      </c>
      <c r="C112" s="66" t="str">
        <f>IF(A112=$A$2,C$2,IF(A112&lt;&gt;"",VLOOKUP($A112,enum!$A$1:$L$361,C$1),""))</f>
        <v>CHANNEL=0..15</v>
      </c>
      <c r="D112" s="66" t="str">
        <f>IF(B112=$A$2,D$2,IF(B112&lt;&gt;"",VLOOKUP($A112,enum!$A$1:$L$361,D$1),""))</f>
        <v>BOOL_ITEM</v>
      </c>
      <c r="E112" s="67" t="str">
        <f>IF(D112=$A$2,E$2,IF(D112&lt;&gt;"",VLOOKUP($A112,enum!$A$1:$L$361,E$1),""))</f>
        <v>RW</v>
      </c>
      <c r="F112" s="67" t="str">
        <f>IF(E112=$A$2,F$2,IF(E112&lt;&gt;"",VLOOKUP($A112,enum!$A$1:$L$361,F$1),""))</f>
        <v>RW</v>
      </c>
      <c r="G112" s="67" t="str">
        <f>IF(F112=$A$2,G$2,IF(F112&lt;&gt;"",VLOOKUP($A112,enum!$A$1:$L$361,G$1),""))</f>
        <v>ROM</v>
      </c>
      <c r="H112" s="89" t="s">
        <v>743</v>
      </c>
      <c r="I112" s="60" t="s">
        <v>747</v>
      </c>
      <c r="J112" s="59" t="s">
        <v>756</v>
      </c>
      <c r="K112" s="59" t="s">
        <v>755</v>
      </c>
      <c r="L112" s="102" t="s">
        <v>855</v>
      </c>
      <c r="M112" s="87" t="s">
        <v>749</v>
      </c>
    </row>
    <row r="113" spans="1:16" s="124" customFormat="1" x14ac:dyDescent="0.2">
      <c r="A113" s="67"/>
      <c r="B113" s="66" t="str">
        <f>IF(C113=$A$2,B$2,IF(C113&lt;&gt;"",VLOOKUP($A113,enum!$A$1:$L$361,B$1),""))</f>
        <v/>
      </c>
      <c r="C113" s="66" t="str">
        <f>IF(A113=$A$2,C$2,IF(A113&lt;&gt;"",VLOOKUP($A113,enum!$A$1:$L$361,C$1),""))</f>
        <v/>
      </c>
      <c r="D113" s="66" t="str">
        <f>IF(B113=$A$2,D$2,IF(B113&lt;&gt;"",VLOOKUP($A113,enum!$A$1:$L$361,D$1),""))</f>
        <v/>
      </c>
      <c r="E113" s="67" t="str">
        <f>IF(D113=$A$2,E$2,IF(D113&lt;&gt;"",VLOOKUP($A113,enum!$A$1:$L$361,E$1),""))</f>
        <v/>
      </c>
      <c r="F113" s="67" t="str">
        <f>IF(E113=$A$2,F$2,IF(E113&lt;&gt;"",VLOOKUP($A113,enum!$A$1:$L$361,F$1),""))</f>
        <v/>
      </c>
      <c r="G113" s="67" t="str">
        <f>IF(F113=$A$2,G$2,IF(F113&lt;&gt;"",VLOOKUP($A113,enum!$A$1:$L$361,G$1),""))</f>
        <v/>
      </c>
      <c r="H113" s="194" t="s">
        <v>987</v>
      </c>
      <c r="I113" s="194"/>
      <c r="J113" s="194"/>
      <c r="K113" s="194"/>
      <c r="L113" s="194"/>
    </row>
    <row r="114" spans="1:16" s="127" customFormat="1" ht="22.5" x14ac:dyDescent="0.2">
      <c r="A114" s="113">
        <v>60</v>
      </c>
      <c r="B114" s="66" t="str">
        <f>IF(C114=$A$2,B$2,IF(C114&lt;&gt;"",VLOOKUP($A114,enum!$A$1:$L$361,B$1),""))</f>
        <v>i_DEF_SN=124</v>
      </c>
      <c r="C114" s="66" t="str">
        <f>IF(A114=$A$2,C$2,IF(A114&lt;&gt;"",VLOOKUP($A114,enum!$A$1:$L$361,C$1),""))</f>
        <v>CHANNEL=0..15</v>
      </c>
      <c r="D114" s="66" t="str">
        <f>IF(B114=$A$2,D$2,IF(B114&lt;&gt;"",VLOOKUP($A114,enum!$A$1:$L$361,D$1),""))</f>
        <v>BOOL_ITEM</v>
      </c>
      <c r="E114" s="67" t="str">
        <f>IF(D114=$A$2,E$2,IF(D114&lt;&gt;"",VLOOKUP($A114,enum!$A$1:$L$361,E$1),""))</f>
        <v>RW</v>
      </c>
      <c r="F114" s="67" t="str">
        <f>IF(E114=$A$2,F$2,IF(E114&lt;&gt;"",VLOOKUP($A114,enum!$A$1:$L$361,F$1),""))</f>
        <v>R</v>
      </c>
      <c r="G114" s="67" t="str">
        <f>IF(F114=$A$2,G$2,IF(F114&lt;&gt;"",VLOOKUP($A114,enum!$A$1:$L$361,G$1),""))</f>
        <v>RAM</v>
      </c>
      <c r="H114" s="140" t="s">
        <v>126</v>
      </c>
      <c r="I114" s="141" t="s">
        <v>690</v>
      </c>
      <c r="J114" s="142">
        <v>0</v>
      </c>
      <c r="K114" s="143" t="s">
        <v>986</v>
      </c>
      <c r="L114" s="140" t="s">
        <v>989</v>
      </c>
      <c r="M114" s="87" t="s">
        <v>988</v>
      </c>
      <c r="N114" s="133"/>
      <c r="O114" s="124"/>
      <c r="P114" s="124"/>
    </row>
    <row r="115" spans="1:16" s="127" customFormat="1" ht="22.5" x14ac:dyDescent="0.2">
      <c r="A115" s="113">
        <v>61</v>
      </c>
      <c r="B115" s="66" t="str">
        <f>IF(C115=$A$2,B$2,IF(C115&lt;&gt;"",VLOOKUP($A115,enum!$A$1:$L$361,B$1),""))</f>
        <v>i_DEF_SA=125</v>
      </c>
      <c r="C115" s="66" t="str">
        <f>IF(A115=$A$2,C$2,IF(A115&lt;&gt;"",VLOOKUP($A115,enum!$A$1:$L$361,C$1),""))</f>
        <v>CHANNEL=0..15</v>
      </c>
      <c r="D115" s="66" t="str">
        <f>IF(B115=$A$2,D$2,IF(B115&lt;&gt;"",VLOOKUP($A115,enum!$A$1:$L$361,D$1),""))</f>
        <v>BOOL_ITEM</v>
      </c>
      <c r="E115" s="67" t="str">
        <f>IF(D115=$A$2,E$2,IF(D115&lt;&gt;"",VLOOKUP($A115,enum!$A$1:$L$361,E$1),""))</f>
        <v>RW</v>
      </c>
      <c r="F115" s="67" t="str">
        <f>IF(E115=$A$2,F$2,IF(E115&lt;&gt;"",VLOOKUP($A115,enum!$A$1:$L$361,F$1),""))</f>
        <v>R</v>
      </c>
      <c r="G115" s="67" t="str">
        <f>IF(F115=$A$2,G$2,IF(F115&lt;&gt;"",VLOOKUP($A115,enum!$A$1:$L$361,G$1),""))</f>
        <v>RAM</v>
      </c>
      <c r="H115" s="140" t="s">
        <v>127</v>
      </c>
      <c r="I115" s="141" t="s">
        <v>690</v>
      </c>
      <c r="J115" s="142">
        <v>0</v>
      </c>
      <c r="K115" s="118" t="s">
        <v>1118</v>
      </c>
      <c r="L115" s="140" t="s">
        <v>990</v>
      </c>
      <c r="M115" s="87" t="s">
        <v>991</v>
      </c>
      <c r="N115" s="124"/>
      <c r="O115" s="124"/>
      <c r="P115" s="124"/>
    </row>
    <row r="116" spans="1:16" s="127" customFormat="1" ht="22.5" x14ac:dyDescent="0.2">
      <c r="A116" s="113">
        <v>62</v>
      </c>
      <c r="B116" s="66" t="str">
        <f>IF(C116=$A$2,B$2,IF(C116&lt;&gt;"",VLOOKUP($A116,enum!$A$1:$L$361,B$1),""))</f>
        <v>i_CV=126</v>
      </c>
      <c r="C116" s="66" t="str">
        <f>IF(A116=$A$2,C$2,IF(A116&lt;&gt;"",VLOOKUP($A116,enum!$A$1:$L$361,C$1),""))</f>
        <v>CHANNEL=0..15</v>
      </c>
      <c r="D116" s="66" t="str">
        <f>IF(B116=$A$2,D$2,IF(B116&lt;&gt;"",VLOOKUP($A116,enum!$A$1:$L$361,D$1),""))</f>
        <v>BOOL_ITEM</v>
      </c>
      <c r="E116" s="67" t="str">
        <f>IF(D116=$A$2,E$2,IF(D116&lt;&gt;"",VLOOKUP($A116,enum!$A$1:$L$361,E$1),""))</f>
        <v>RW</v>
      </c>
      <c r="F116" s="67" t="str">
        <f>IF(E116=$A$2,F$2,IF(E116&lt;&gt;"",VLOOKUP($A116,enum!$A$1:$L$361,F$1),""))</f>
        <v>R</v>
      </c>
      <c r="G116" s="67" t="str">
        <f>IF(F116=$A$2,G$2,IF(F116&lt;&gt;"",VLOOKUP($A116,enum!$A$1:$L$361,G$1),""))</f>
        <v>RAM</v>
      </c>
      <c r="H116" s="140" t="s">
        <v>128</v>
      </c>
      <c r="I116" s="141" t="s">
        <v>690</v>
      </c>
      <c r="J116" s="142">
        <v>0</v>
      </c>
      <c r="K116" s="118" t="s">
        <v>767</v>
      </c>
      <c r="L116" s="140" t="s">
        <v>993</v>
      </c>
      <c r="M116" s="87" t="s">
        <v>992</v>
      </c>
      <c r="N116" s="124"/>
      <c r="O116" s="124"/>
      <c r="P116" s="124"/>
    </row>
    <row r="117" spans="1:16" s="127" customFormat="1" ht="22.5" x14ac:dyDescent="0.2">
      <c r="A117" s="113">
        <v>63</v>
      </c>
      <c r="B117" s="66" t="str">
        <f>IF(C117=$A$2,B$2,IF(C117&lt;&gt;"",VLOOKUP($A117,enum!$A$1:$L$361,B$1),""))</f>
        <v>i_INIT_AP=127</v>
      </c>
      <c r="C117" s="66" t="str">
        <f>IF(A117=$A$2,C$2,IF(A117&lt;&gt;"",VLOOKUP($A117,enum!$A$1:$L$361,C$1),""))</f>
        <v>CHANNEL=0..15</v>
      </c>
      <c r="D117" s="66" t="str">
        <f>IF(B117=$A$2,D$2,IF(B117&lt;&gt;"",VLOOKUP($A117,enum!$A$1:$L$361,D$1),""))</f>
        <v>BOOL_ITEM</v>
      </c>
      <c r="E117" s="67" t="str">
        <f>IF(D117=$A$2,E$2,IF(D117&lt;&gt;"",VLOOKUP($A117,enum!$A$1:$L$361,E$1),""))</f>
        <v>RW</v>
      </c>
      <c r="F117" s="67" t="str">
        <f>IF(E117=$A$2,F$2,IF(E117&lt;&gt;"",VLOOKUP($A117,enum!$A$1:$L$361,F$1),""))</f>
        <v>R</v>
      </c>
      <c r="G117" s="67" t="str">
        <f>IF(F117=$A$2,G$2,IF(F117&lt;&gt;"",VLOOKUP($A117,enum!$A$1:$L$361,G$1),""))</f>
        <v>RAM</v>
      </c>
      <c r="H117" s="140" t="s">
        <v>130</v>
      </c>
      <c r="I117" s="141" t="s">
        <v>690</v>
      </c>
      <c r="J117" s="142">
        <v>0</v>
      </c>
      <c r="K117" s="143" t="s">
        <v>692</v>
      </c>
      <c r="L117" s="140" t="s">
        <v>995</v>
      </c>
      <c r="M117" s="87" t="s">
        <v>994</v>
      </c>
      <c r="N117" s="124"/>
      <c r="O117" s="124"/>
      <c r="P117" s="124"/>
    </row>
    <row r="118" spans="1:16" s="127" customFormat="1" ht="22.5" x14ac:dyDescent="0.2">
      <c r="A118" s="113">
        <v>10</v>
      </c>
      <c r="B118" s="66" t="str">
        <f>IF(C118=$A$2,B$2,IF(C118&lt;&gt;"",VLOOKUP($A118,enum!$A$1:$L$361,B$1),""))</f>
        <v>i_DEF_INCL=18</v>
      </c>
      <c r="C118" s="66" t="str">
        <f>IF(A118=$A$2,C$2,IF(A118&lt;&gt;"",VLOOKUP($A118,enum!$A$1:$L$361,C$1),""))</f>
        <v>CHANNEL=0..15</v>
      </c>
      <c r="D118" s="66" t="str">
        <f>IF(B118=$A$2,D$2,IF(B118&lt;&gt;"",VLOOKUP($A118,enum!$A$1:$L$361,D$1),""))</f>
        <v>BOOL_ITEM</v>
      </c>
      <c r="E118" s="67" t="str">
        <f>IF(D118=$A$2,E$2,IF(D118&lt;&gt;"",VLOOKUP($A118,enum!$A$1:$L$361,E$1),""))</f>
        <v>RW</v>
      </c>
      <c r="F118" s="67" t="str">
        <f>IF(E118=$A$2,F$2,IF(E118&lt;&gt;"",VLOOKUP($A118,enum!$A$1:$L$361,F$1),""))</f>
        <v>R</v>
      </c>
      <c r="G118" s="67" t="str">
        <f>IF(F118=$A$2,G$2,IF(F118&lt;&gt;"",VLOOKUP($A118,enum!$A$1:$L$361,G$1),""))</f>
        <v>RAM</v>
      </c>
      <c r="H118" s="140" t="s">
        <v>131</v>
      </c>
      <c r="I118" s="141" t="s">
        <v>690</v>
      </c>
      <c r="J118" s="142">
        <v>0</v>
      </c>
      <c r="K118" s="118" t="s">
        <v>692</v>
      </c>
      <c r="L118" s="140" t="s">
        <v>1115</v>
      </c>
      <c r="M118" s="87" t="s">
        <v>996</v>
      </c>
      <c r="N118" s="124"/>
      <c r="O118" s="124"/>
      <c r="P118" s="124"/>
    </row>
    <row r="119" spans="1:16" s="127" customFormat="1" ht="22.5" x14ac:dyDescent="0.2">
      <c r="A119" s="113">
        <v>64</v>
      </c>
      <c r="B119" s="66" t="str">
        <f>IF(C119=$A$2,B$2,IF(C119&lt;&gt;"",VLOOKUP($A119,enum!$A$1:$L$361,B$1),""))</f>
        <v>i_RR=128</v>
      </c>
      <c r="C119" s="66" t="str">
        <f>IF(A119=$A$2,C$2,IF(A119&lt;&gt;"",VLOOKUP($A119,enum!$A$1:$L$361,C$1),""))</f>
        <v>CHANNEL=0..15</v>
      </c>
      <c r="D119" s="66" t="str">
        <f>IF(B119=$A$2,D$2,IF(B119&lt;&gt;"",VLOOKUP($A119,enum!$A$1:$L$361,D$1),""))</f>
        <v>BOOL_ITEM</v>
      </c>
      <c r="E119" s="67" t="str">
        <f>IF(D119=$A$2,E$2,IF(D119&lt;&gt;"",VLOOKUP($A119,enum!$A$1:$L$361,E$1),""))</f>
        <v>RW</v>
      </c>
      <c r="F119" s="67" t="str">
        <f>IF(E119=$A$2,F$2,IF(E119&lt;&gt;"",VLOOKUP($A119,enum!$A$1:$L$361,F$1),""))</f>
        <v>R</v>
      </c>
      <c r="G119" s="67" t="str">
        <f>IF(F119=$A$2,G$2,IF(F119&lt;&gt;"",VLOOKUP($A119,enum!$A$1:$L$361,G$1),""))</f>
        <v>RAM</v>
      </c>
      <c r="H119" s="140" t="s">
        <v>132</v>
      </c>
      <c r="I119" s="141" t="s">
        <v>690</v>
      </c>
      <c r="J119" s="142">
        <v>0</v>
      </c>
      <c r="K119" s="143" t="s">
        <v>692</v>
      </c>
      <c r="L119" s="119" t="s">
        <v>997</v>
      </c>
      <c r="M119" s="87" t="s">
        <v>133</v>
      </c>
      <c r="N119" s="124"/>
      <c r="O119" s="124"/>
      <c r="P119" s="124"/>
    </row>
    <row r="120" spans="1:16" s="127" customFormat="1" ht="22.5" x14ac:dyDescent="0.2">
      <c r="A120" s="113">
        <v>65</v>
      </c>
      <c r="B120" s="66" t="str">
        <f>IF(C120=$A$2,B$2,IF(C120&lt;&gt;"",VLOOKUP($A120,enum!$A$1:$L$361,B$1),""))</f>
        <v>i_INT=129</v>
      </c>
      <c r="C120" s="66" t="str">
        <f>IF(A120=$A$2,C$2,IF(A120&lt;&gt;"",VLOOKUP($A120,enum!$A$1:$L$361,C$1),""))</f>
        <v>CHANNEL=0..15</v>
      </c>
      <c r="D120" s="66" t="str">
        <f>IF(B120=$A$2,D$2,IF(B120&lt;&gt;"",VLOOKUP($A120,enum!$A$1:$L$361,D$1),""))</f>
        <v>BOOL_ITEM</v>
      </c>
      <c r="E120" s="67" t="str">
        <f>IF(D120=$A$2,E$2,IF(D120&lt;&gt;"",VLOOKUP($A120,enum!$A$1:$L$361,E$1),""))</f>
        <v>RW</v>
      </c>
      <c r="F120" s="67" t="str">
        <f>IF(E120=$A$2,F$2,IF(E120&lt;&gt;"",VLOOKUP($A120,enum!$A$1:$L$361,F$1),""))</f>
        <v>R</v>
      </c>
      <c r="G120" s="67" t="str">
        <f>IF(F120=$A$2,G$2,IF(F120&lt;&gt;"",VLOOKUP($A120,enum!$A$1:$L$361,G$1),""))</f>
        <v>RAM</v>
      </c>
      <c r="H120" s="140" t="s">
        <v>134</v>
      </c>
      <c r="I120" s="141" t="s">
        <v>690</v>
      </c>
      <c r="J120" s="142">
        <v>0</v>
      </c>
      <c r="K120" s="143" t="s">
        <v>692</v>
      </c>
      <c r="L120" s="119" t="s">
        <v>997</v>
      </c>
      <c r="M120" s="87" t="s">
        <v>133</v>
      </c>
      <c r="N120" s="124"/>
      <c r="O120" s="124"/>
      <c r="P120" s="124"/>
    </row>
    <row r="121" spans="1:16" s="127" customFormat="1" ht="22.5" customHeight="1" x14ac:dyDescent="0.2">
      <c r="A121" s="113">
        <v>12</v>
      </c>
      <c r="B121" s="66" t="str">
        <f>IF(C121=$A$2,B$2,IF(C121&lt;&gt;"",VLOOKUP($A121,enum!$A$1:$L$361,B$1),""))</f>
        <v>i_priority=20</v>
      </c>
      <c r="C121" s="66" t="str">
        <f>IF(A121=$A$2,C$2,IF(A121&lt;&gt;"",VLOOKUP($A121,enum!$A$1:$L$361,C$1),""))</f>
        <v>CHANNEL=0..15</v>
      </c>
      <c r="D121" s="66" t="str">
        <f>IF(B121=$A$2,D$2,IF(B121&lt;&gt;"",VLOOKUP($A121,enum!$A$1:$L$361,D$1),""))</f>
        <v>SHORT_ITEM</v>
      </c>
      <c r="E121" s="67" t="str">
        <f>IF(D121=$A$2,E$2,IF(D121&lt;&gt;"",VLOOKUP($A121,enum!$A$1:$L$361,E$1),""))</f>
        <v>RW</v>
      </c>
      <c r="F121" s="67" t="str">
        <f>IF(E121=$A$2,F$2,IF(E121&lt;&gt;"",VLOOKUP($A121,enum!$A$1:$L$361,F$1),""))</f>
        <v>R</v>
      </c>
      <c r="G121" s="67" t="str">
        <f>IF(F121=$A$2,G$2,IF(F121&lt;&gt;"",VLOOKUP($A121,enum!$A$1:$L$361,G$1),""))</f>
        <v>RAM</v>
      </c>
      <c r="H121" s="140" t="s">
        <v>135</v>
      </c>
      <c r="I121" s="141" t="s">
        <v>690</v>
      </c>
      <c r="J121" s="142">
        <v>1</v>
      </c>
      <c r="K121" s="144" t="s">
        <v>577</v>
      </c>
      <c r="L121" s="140" t="s">
        <v>998</v>
      </c>
      <c r="M121" s="87" t="s">
        <v>999</v>
      </c>
      <c r="N121" s="124"/>
      <c r="O121" s="124"/>
      <c r="P121" s="124"/>
    </row>
    <row r="122" spans="1:16" s="124" customFormat="1" x14ac:dyDescent="0.2">
      <c r="A122" s="67"/>
      <c r="B122" s="66" t="str">
        <f>IF(C122=$A$2,B$2,IF(C122&lt;&gt;"",VLOOKUP($A122,enum!$A$1:$L$361,B$1),""))</f>
        <v/>
      </c>
      <c r="C122" s="66" t="str">
        <f>IF(A122=$A$2,C$2,IF(A122&lt;&gt;"",VLOOKUP($A122,enum!$A$1:$L$361,C$1),""))</f>
        <v/>
      </c>
      <c r="D122" s="66" t="str">
        <f>IF(B122=$A$2,D$2,IF(B122&lt;&gt;"",VLOOKUP($A122,enum!$A$1:$L$361,D$1),""))</f>
        <v/>
      </c>
      <c r="E122" s="67" t="str">
        <f>IF(D122=$A$2,E$2,IF(D122&lt;&gt;"",VLOOKUP($A122,enum!$A$1:$L$361,E$1),""))</f>
        <v/>
      </c>
      <c r="F122" s="67" t="str">
        <f>IF(E122=$A$2,F$2,IF(E122&lt;&gt;"",VLOOKUP($A122,enum!$A$1:$L$361,F$1),""))</f>
        <v/>
      </c>
      <c r="G122" s="67" t="str">
        <f>IF(F122=$A$2,G$2,IF(F122&lt;&gt;"",VLOOKUP($A122,enum!$A$1:$L$361,G$1),""))</f>
        <v/>
      </c>
      <c r="H122" s="195" t="s">
        <v>968</v>
      </c>
      <c r="I122" s="196"/>
      <c r="J122" s="196"/>
      <c r="K122" s="196"/>
      <c r="L122" s="196"/>
      <c r="M122" s="140"/>
    </row>
    <row r="123" spans="1:16" s="124" customFormat="1" x14ac:dyDescent="0.2">
      <c r="A123" s="67">
        <v>0</v>
      </c>
      <c r="B123" s="66" t="str">
        <f>IF(C123=$A$2,B$2,IF(C123&lt;&gt;"",VLOOKUP($A123,enum!$A$1:$L$361,B$1),""))</f>
        <v>i_T10=3</v>
      </c>
      <c r="C123" s="66" t="str">
        <f>IF(A123=$A$2,C$2,IF(A123&lt;&gt;"",VLOOKUP($A123,enum!$A$1:$L$361,C$1),""))</f>
        <v>CHANNEL=0..15</v>
      </c>
      <c r="D123" s="66" t="str">
        <f>IF(B123=$A$2,D$2,IF(B123&lt;&gt;"",VLOOKUP($A123,enum!$A$1:$L$361,D$1),""))</f>
        <v>TIME_ITEM</v>
      </c>
      <c r="E123" s="67" t="str">
        <f>IF(D123=$A$2,E$2,IF(D123&lt;&gt;"",VLOOKUP($A123,enum!$A$1:$L$361,E$1),""))</f>
        <v>RW</v>
      </c>
      <c r="F123" s="67" t="str">
        <f>IF(E123=$A$2,F$2,IF(E123&lt;&gt;"",VLOOKUP($A123,enum!$A$1:$L$361,F$1),""))</f>
        <v>R</v>
      </c>
      <c r="G123" s="67" t="str">
        <f>IF(F123=$A$2,G$2,IF(F123&lt;&gt;"",VLOOKUP($A123,enum!$A$1:$L$361,G$1),""))</f>
        <v>RAM</v>
      </c>
      <c r="H123" s="140" t="s">
        <v>137</v>
      </c>
      <c r="I123" s="141" t="s">
        <v>690</v>
      </c>
      <c r="J123" s="142" t="s">
        <v>138</v>
      </c>
      <c r="K123" s="143" t="s">
        <v>139</v>
      </c>
      <c r="L123" s="124" t="s">
        <v>1119</v>
      </c>
      <c r="M123" s="87" t="s">
        <v>1003</v>
      </c>
    </row>
    <row r="124" spans="1:16" s="124" customFormat="1" x14ac:dyDescent="0.2">
      <c r="A124" s="67">
        <v>1</v>
      </c>
      <c r="B124" s="66" t="str">
        <f>IF(C124=$A$2,B$2,IF(C124&lt;&gt;"",VLOOKUP($A124,enum!$A$1:$L$361,B$1),""))</f>
        <v>i_T11=4</v>
      </c>
      <c r="C124" s="66" t="str">
        <f>IF(A124=$A$2,C$2,IF(A124&lt;&gt;"",VLOOKUP($A124,enum!$A$1:$L$361,C$1),""))</f>
        <v>CHANNEL=0..15</v>
      </c>
      <c r="D124" s="66" t="str">
        <f>IF(B124=$A$2,D$2,IF(B124&lt;&gt;"",VLOOKUP($A124,enum!$A$1:$L$361,D$1),""))</f>
        <v>TIME_ITEM</v>
      </c>
      <c r="E124" s="67" t="str">
        <f>IF(D124=$A$2,E$2,IF(D124&lt;&gt;"",VLOOKUP($A124,enum!$A$1:$L$361,E$1),""))</f>
        <v>RW</v>
      </c>
      <c r="F124" s="67" t="str">
        <f>IF(E124=$A$2,F$2,IF(E124&lt;&gt;"",VLOOKUP($A124,enum!$A$1:$L$361,F$1),""))</f>
        <v>R</v>
      </c>
      <c r="G124" s="67" t="str">
        <f>IF(F124=$A$2,G$2,IF(F124&lt;&gt;"",VLOOKUP($A124,enum!$A$1:$L$361,G$1),""))</f>
        <v>RAM</v>
      </c>
      <c r="H124" s="140" t="s">
        <v>140</v>
      </c>
      <c r="I124" s="141" t="s">
        <v>690</v>
      </c>
      <c r="J124" s="142" t="s">
        <v>141</v>
      </c>
      <c r="K124" s="143" t="s">
        <v>139</v>
      </c>
      <c r="L124" s="124" t="s">
        <v>1121</v>
      </c>
      <c r="M124" s="87" t="s">
        <v>1004</v>
      </c>
    </row>
    <row r="125" spans="1:16" s="124" customFormat="1" x14ac:dyDescent="0.2">
      <c r="A125" s="67">
        <v>2</v>
      </c>
      <c r="B125" s="66" t="str">
        <f>IF(C125=$A$2,B$2,IF(C125&lt;&gt;"",VLOOKUP($A125,enum!$A$1:$L$361,B$1),""))</f>
        <v>i_T13=5</v>
      </c>
      <c r="C125" s="66" t="str">
        <f>IF(A125=$A$2,C$2,IF(A125&lt;&gt;"",VLOOKUP($A125,enum!$A$1:$L$361,C$1),""))</f>
        <v>CHANNEL=0..15</v>
      </c>
      <c r="D125" s="66" t="str">
        <f>IF(B125=$A$2,D$2,IF(B125&lt;&gt;"",VLOOKUP($A125,enum!$A$1:$L$361,D$1),""))</f>
        <v>TIME_ITEM</v>
      </c>
      <c r="E125" s="67" t="str">
        <f>IF(D125=$A$2,E$2,IF(D125&lt;&gt;"",VLOOKUP($A125,enum!$A$1:$L$361,E$1),""))</f>
        <v>RW</v>
      </c>
      <c r="F125" s="67" t="str">
        <f>IF(E125=$A$2,F$2,IF(E125&lt;&gt;"",VLOOKUP($A125,enum!$A$1:$L$361,F$1),""))</f>
        <v>R</v>
      </c>
      <c r="G125" s="67" t="str">
        <f>IF(F125=$A$2,G$2,IF(F125&lt;&gt;"",VLOOKUP($A125,enum!$A$1:$L$361,G$1),""))</f>
        <v>RAM</v>
      </c>
      <c r="H125" s="140" t="s">
        <v>142</v>
      </c>
      <c r="I125" s="141" t="s">
        <v>690</v>
      </c>
      <c r="J125" s="142" t="s">
        <v>143</v>
      </c>
      <c r="K125" s="143" t="s">
        <v>139</v>
      </c>
      <c r="L125" s="124" t="s">
        <v>1120</v>
      </c>
      <c r="M125" s="87" t="s">
        <v>1006</v>
      </c>
    </row>
    <row r="126" spans="1:16" s="124" customFormat="1" x14ac:dyDescent="0.2">
      <c r="A126" s="67">
        <v>73</v>
      </c>
      <c r="B126" s="66" t="str">
        <f>IF(C126=$A$2,B$2,IF(C126&lt;&gt;"",VLOOKUP($A126,enum!$A$1:$L$361,B$1),""))</f>
        <v>i_T51=137</v>
      </c>
      <c r="C126" s="66" t="str">
        <f>IF(A126=$A$2,C$2,IF(A126&lt;&gt;"",VLOOKUP($A126,enum!$A$1:$L$361,C$1),""))</f>
        <v>CHANNEL=0..15</v>
      </c>
      <c r="D126" s="66" t="str">
        <f>IF(B126=$A$2,D$2,IF(B126&lt;&gt;"",VLOOKUP($A126,enum!$A$1:$L$361,D$1),""))</f>
        <v>TIME_ITEM</v>
      </c>
      <c r="E126" s="67" t="str">
        <f>IF(D126=$A$2,E$2,IF(D126&lt;&gt;"",VLOOKUP($A126,enum!$A$1:$L$361,E$1),""))</f>
        <v>RW</v>
      </c>
      <c r="F126" s="67" t="str">
        <f>IF(E126=$A$2,F$2,IF(E126&lt;&gt;"",VLOOKUP($A126,enum!$A$1:$L$361,F$1),""))</f>
        <v>R</v>
      </c>
      <c r="G126" s="67" t="str">
        <f>IF(F126=$A$2,G$2,IF(F126&lt;&gt;"",VLOOKUP($A126,enum!$A$1:$L$361,G$1),""))</f>
        <v>RAM</v>
      </c>
      <c r="H126" s="140" t="s">
        <v>144</v>
      </c>
      <c r="I126" s="141" t="s">
        <v>690</v>
      </c>
      <c r="J126" s="142" t="s">
        <v>145</v>
      </c>
      <c r="K126" s="143" t="s">
        <v>146</v>
      </c>
      <c r="L126" s="124" t="s">
        <v>1008</v>
      </c>
      <c r="M126" s="87" t="s">
        <v>1007</v>
      </c>
    </row>
    <row r="127" spans="1:16" s="124" customFormat="1" x14ac:dyDescent="0.2">
      <c r="A127" s="67">
        <v>3</v>
      </c>
      <c r="B127" s="66" t="str">
        <f>IF(C127=$A$2,B$2,IF(C127&lt;&gt;"",VLOOKUP($A127,enum!$A$1:$L$361,B$1),""))</f>
        <v>i_T55=8</v>
      </c>
      <c r="C127" s="66" t="str">
        <f>IF(A127=$A$2,C$2,IF(A127&lt;&gt;"",VLOOKUP($A127,enum!$A$1:$L$361,C$1),""))</f>
        <v>CHANNEL=0..15</v>
      </c>
      <c r="D127" s="66" t="str">
        <f>IF(B127=$A$2,D$2,IF(B127&lt;&gt;"",VLOOKUP($A127,enum!$A$1:$L$361,D$1),""))</f>
        <v>TIME_ITEM</v>
      </c>
      <c r="E127" s="67" t="str">
        <f>IF(D127=$A$2,E$2,IF(D127&lt;&gt;"",VLOOKUP($A127,enum!$A$1:$L$361,E$1),""))</f>
        <v>RW</v>
      </c>
      <c r="F127" s="67" t="str">
        <f>IF(E127=$A$2,F$2,IF(E127&lt;&gt;"",VLOOKUP($A127,enum!$A$1:$L$361,F$1),""))</f>
        <v>R</v>
      </c>
      <c r="G127" s="67" t="str">
        <f>IF(F127=$A$2,G$2,IF(F127&lt;&gt;"",VLOOKUP($A127,enum!$A$1:$L$361,G$1),""))</f>
        <v>RAM</v>
      </c>
      <c r="H127" s="140" t="s">
        <v>147</v>
      </c>
      <c r="I127" s="141" t="s">
        <v>690</v>
      </c>
      <c r="J127" s="142" t="s">
        <v>148</v>
      </c>
      <c r="K127" s="143" t="s">
        <v>146</v>
      </c>
      <c r="L127" s="124" t="s">
        <v>1011</v>
      </c>
      <c r="M127" s="87" t="s">
        <v>1009</v>
      </c>
    </row>
    <row r="128" spans="1:16" s="124" customFormat="1" x14ac:dyDescent="0.2">
      <c r="A128" s="67">
        <v>4</v>
      </c>
      <c r="B128" s="66" t="str">
        <f>IF(C128=$A$2,B$2,IF(C128&lt;&gt;"",VLOOKUP($A128,enum!$A$1:$L$361,B$1),""))</f>
        <v>i_T56=9</v>
      </c>
      <c r="C128" s="66" t="str">
        <f>IF(A128=$A$2,C$2,IF(A128&lt;&gt;"",VLOOKUP($A128,enum!$A$1:$L$361,C$1),""))</f>
        <v>CHANNEL=0..15</v>
      </c>
      <c r="D128" s="66" t="str">
        <f>IF(B128=$A$2,D$2,IF(B128&lt;&gt;"",VLOOKUP($A128,enum!$A$1:$L$361,D$1),""))</f>
        <v>TIME_ITEM</v>
      </c>
      <c r="E128" s="67" t="str">
        <f>IF(D128=$A$2,E$2,IF(D128&lt;&gt;"",VLOOKUP($A128,enum!$A$1:$L$361,E$1),""))</f>
        <v>RW</v>
      </c>
      <c r="F128" s="67" t="str">
        <f>IF(E128=$A$2,F$2,IF(E128&lt;&gt;"",VLOOKUP($A128,enum!$A$1:$L$361,F$1),""))</f>
        <v>R</v>
      </c>
      <c r="G128" s="67" t="str">
        <f>IF(F128=$A$2,G$2,IF(F128&lt;&gt;"",VLOOKUP($A128,enum!$A$1:$L$361,G$1),""))</f>
        <v>RAM</v>
      </c>
      <c r="H128" s="140" t="s">
        <v>149</v>
      </c>
      <c r="I128" s="141" t="s">
        <v>690</v>
      </c>
      <c r="J128" s="142" t="s">
        <v>150</v>
      </c>
      <c r="K128" s="143" t="s">
        <v>151</v>
      </c>
      <c r="L128" s="124" t="s">
        <v>1012</v>
      </c>
      <c r="M128" s="87" t="s">
        <v>1010</v>
      </c>
    </row>
    <row r="129" spans="1:13" s="124" customFormat="1" x14ac:dyDescent="0.2">
      <c r="A129" s="67">
        <v>74</v>
      </c>
      <c r="B129" s="66" t="str">
        <f>IF(C129=$A$2,B$2,IF(C129&lt;&gt;"",VLOOKUP($A129,enum!$A$1:$L$361,B$1),""))</f>
        <v>i_T59=138</v>
      </c>
      <c r="C129" s="66" t="str">
        <f>IF(A129=$A$2,C$2,IF(A129&lt;&gt;"",VLOOKUP($A129,enum!$A$1:$L$361,C$1),""))</f>
        <v>CHANNEL=0..15</v>
      </c>
      <c r="D129" s="66" t="str">
        <f>IF(B129=$A$2,D$2,IF(B129&lt;&gt;"",VLOOKUP($A129,enum!$A$1:$L$361,D$1),""))</f>
        <v>TIME_ITEM</v>
      </c>
      <c r="E129" s="67" t="str">
        <f>IF(D129=$A$2,E$2,IF(D129&lt;&gt;"",VLOOKUP($A129,enum!$A$1:$L$361,E$1),""))</f>
        <v>RW</v>
      </c>
      <c r="F129" s="67" t="str">
        <f>IF(E129=$A$2,F$2,IF(E129&lt;&gt;"",VLOOKUP($A129,enum!$A$1:$L$361,F$1),""))</f>
        <v>R</v>
      </c>
      <c r="G129" s="67" t="str">
        <f>IF(F129=$A$2,G$2,IF(F129&lt;&gt;"",VLOOKUP($A129,enum!$A$1:$L$361,G$1),""))</f>
        <v>RAM</v>
      </c>
      <c r="H129" s="140" t="s">
        <v>152</v>
      </c>
      <c r="I129" s="141" t="s">
        <v>690</v>
      </c>
      <c r="J129" s="142" t="s">
        <v>153</v>
      </c>
      <c r="K129" s="143" t="s">
        <v>154</v>
      </c>
      <c r="L129" s="124" t="s">
        <v>1014</v>
      </c>
      <c r="M129" s="87" t="s">
        <v>1013</v>
      </c>
    </row>
    <row r="130" spans="1:13" s="124" customFormat="1" x14ac:dyDescent="0.2">
      <c r="A130" s="67">
        <v>75</v>
      </c>
      <c r="B130" s="66" t="str">
        <f>IF(C130=$A$2,B$2,IF(C130&lt;&gt;"",VLOOKUP($A130,enum!$A$1:$L$361,B$1),""))</f>
        <v>i_T5F=139</v>
      </c>
      <c r="C130" s="66" t="str">
        <f>IF(A130=$A$2,C$2,IF(A130&lt;&gt;"",VLOOKUP($A130,enum!$A$1:$L$361,C$1),""))</f>
        <v>CHANNEL=0..15</v>
      </c>
      <c r="D130" s="66" t="str">
        <f>IF(B130=$A$2,D$2,IF(B130&lt;&gt;"",VLOOKUP($A130,enum!$A$1:$L$361,D$1),""))</f>
        <v>TIME_ITEM</v>
      </c>
      <c r="E130" s="67" t="str">
        <f>IF(D130=$A$2,E$2,IF(D130&lt;&gt;"",VLOOKUP($A130,enum!$A$1:$L$361,E$1),""))</f>
        <v>RW</v>
      </c>
      <c r="F130" s="67" t="str">
        <f>IF(E130=$A$2,F$2,IF(E130&lt;&gt;"",VLOOKUP($A130,enum!$A$1:$L$361,F$1),""))</f>
        <v>R</v>
      </c>
      <c r="G130" s="67" t="str">
        <f>IF(F130=$A$2,G$2,IF(F130&lt;&gt;"",VLOOKUP($A130,enum!$A$1:$L$361,G$1),""))</f>
        <v>RAM</v>
      </c>
      <c r="H130" s="140" t="s">
        <v>155</v>
      </c>
      <c r="I130" s="141" t="s">
        <v>690</v>
      </c>
      <c r="J130" s="142" t="s">
        <v>125</v>
      </c>
      <c r="K130" s="143" t="s">
        <v>125</v>
      </c>
      <c r="L130" s="140" t="s">
        <v>694</v>
      </c>
      <c r="M130" s="87" t="s">
        <v>156</v>
      </c>
    </row>
    <row r="131" spans="1:13" s="124" customFormat="1" x14ac:dyDescent="0.2">
      <c r="A131" s="67">
        <v>76</v>
      </c>
      <c r="B131" s="66" t="str">
        <f>IF(C131=$A$2,B$2,IF(C131&lt;&gt;"",VLOOKUP($A131,enum!$A$1:$L$361,B$1),""))</f>
        <v>i_T5X=140</v>
      </c>
      <c r="C131" s="66" t="str">
        <f>IF(A131=$A$2,C$2,IF(A131&lt;&gt;"",VLOOKUP($A131,enum!$A$1:$L$361,C$1),""))</f>
        <v>CHANNEL=0..15</v>
      </c>
      <c r="D131" s="66" t="str">
        <f>IF(B131=$A$2,D$2,IF(B131&lt;&gt;"",VLOOKUP($A131,enum!$A$1:$L$361,D$1),""))</f>
        <v>TIME_ITEM</v>
      </c>
      <c r="E131" s="67" t="str">
        <f>IF(D131=$A$2,E$2,IF(D131&lt;&gt;"",VLOOKUP($A131,enum!$A$1:$L$361,E$1),""))</f>
        <v>RW</v>
      </c>
      <c r="F131" s="67" t="str">
        <f>IF(E131=$A$2,F$2,IF(E131&lt;&gt;"",VLOOKUP($A131,enum!$A$1:$L$361,F$1),""))</f>
        <v>R</v>
      </c>
      <c r="G131" s="67" t="str">
        <f>IF(F131=$A$2,G$2,IF(F131&lt;&gt;"",VLOOKUP($A131,enum!$A$1:$L$361,G$1),""))</f>
        <v>RAM</v>
      </c>
      <c r="H131" s="140" t="s">
        <v>157</v>
      </c>
      <c r="I131" s="141" t="s">
        <v>690</v>
      </c>
      <c r="J131" s="142" t="s">
        <v>145</v>
      </c>
      <c r="K131" s="143" t="s">
        <v>146</v>
      </c>
      <c r="L131" s="124" t="s">
        <v>1008</v>
      </c>
      <c r="M131" s="87" t="s">
        <v>1015</v>
      </c>
    </row>
    <row r="132" spans="1:13" s="124" customFormat="1" x14ac:dyDescent="0.2">
      <c r="A132" s="67">
        <v>66</v>
      </c>
      <c r="B132" s="66" t="str">
        <f>IF(C132=$A$2,B$2,IF(C132&lt;&gt;"",VLOOKUP($A132,enum!$A$1:$L$361,B$1),""))</f>
        <v>i_T61=130</v>
      </c>
      <c r="C132" s="66" t="str">
        <f>IF(A132=$A$2,C$2,IF(A132&lt;&gt;"",VLOOKUP($A132,enum!$A$1:$L$361,C$1),""))</f>
        <v>CHANNEL=0..15</v>
      </c>
      <c r="D132" s="66" t="str">
        <f>IF(B132=$A$2,D$2,IF(B132&lt;&gt;"",VLOOKUP($A132,enum!$A$1:$L$361,D$1),""))</f>
        <v>TIME_ITEM</v>
      </c>
      <c r="E132" s="67" t="str">
        <f>IF(D132=$A$2,E$2,IF(D132&lt;&gt;"",VLOOKUP($A132,enum!$A$1:$L$361,E$1),""))</f>
        <v>RW</v>
      </c>
      <c r="F132" s="67" t="str">
        <f>IF(E132=$A$2,F$2,IF(E132&lt;&gt;"",VLOOKUP($A132,enum!$A$1:$L$361,F$1),""))</f>
        <v>R</v>
      </c>
      <c r="G132" s="67" t="str">
        <f>IF(F132=$A$2,G$2,IF(F132&lt;&gt;"",VLOOKUP($A132,enum!$A$1:$L$361,G$1),""))</f>
        <v>RAM</v>
      </c>
      <c r="H132" s="140" t="s">
        <v>158</v>
      </c>
      <c r="I132" s="141" t="s">
        <v>690</v>
      </c>
      <c r="J132" s="142" t="s">
        <v>159</v>
      </c>
      <c r="K132" s="143" t="s">
        <v>139</v>
      </c>
      <c r="L132" s="124" t="s">
        <v>1017</v>
      </c>
      <c r="M132" s="87" t="s">
        <v>1016</v>
      </c>
    </row>
    <row r="133" spans="1:13" s="124" customFormat="1" x14ac:dyDescent="0.2">
      <c r="A133" s="67">
        <v>5</v>
      </c>
      <c r="B133" s="66" t="str">
        <f>IF(C133=$A$2,B$2,IF(C133&lt;&gt;"",VLOOKUP($A133,enum!$A$1:$L$361,B$1),""))</f>
        <v>i_T63=10</v>
      </c>
      <c r="C133" s="66" t="str">
        <f>IF(A133=$A$2,C$2,IF(A133&lt;&gt;"",VLOOKUP($A133,enum!$A$1:$L$361,C$1),""))</f>
        <v>CHANNEL=0..15</v>
      </c>
      <c r="D133" s="66" t="str">
        <f>IF(B133=$A$2,D$2,IF(B133&lt;&gt;"",VLOOKUP($A133,enum!$A$1:$L$361,D$1),""))</f>
        <v>TIME_ITEM</v>
      </c>
      <c r="E133" s="67" t="str">
        <f>IF(D133=$A$2,E$2,IF(D133&lt;&gt;"",VLOOKUP($A133,enum!$A$1:$L$361,E$1),""))</f>
        <v>RW</v>
      </c>
      <c r="F133" s="67" t="str">
        <f>IF(E133=$A$2,F$2,IF(E133&lt;&gt;"",VLOOKUP($A133,enum!$A$1:$L$361,F$1),""))</f>
        <v>R</v>
      </c>
      <c r="G133" s="67" t="str">
        <f>IF(F133=$A$2,G$2,IF(F133&lt;&gt;"",VLOOKUP($A133,enum!$A$1:$L$361,G$1),""))</f>
        <v>RAM</v>
      </c>
      <c r="H133" s="140" t="s">
        <v>160</v>
      </c>
      <c r="I133" s="141" t="s">
        <v>690</v>
      </c>
      <c r="J133" s="142" t="s">
        <v>148</v>
      </c>
      <c r="K133" s="143" t="s">
        <v>146</v>
      </c>
      <c r="L133" s="124" t="s">
        <v>1011</v>
      </c>
      <c r="M133" s="87" t="s">
        <v>1018</v>
      </c>
    </row>
    <row r="134" spans="1:13" s="124" customFormat="1" x14ac:dyDescent="0.2">
      <c r="A134" s="67">
        <v>6</v>
      </c>
      <c r="B134" s="66" t="str">
        <f>IF(C134=$A$2,B$2,IF(C134&lt;&gt;"",VLOOKUP($A134,enum!$A$1:$L$361,B$1),""))</f>
        <v>i_T64=11</v>
      </c>
      <c r="C134" s="66" t="str">
        <f>IF(A134=$A$2,C$2,IF(A134&lt;&gt;"",VLOOKUP($A134,enum!$A$1:$L$361,C$1),""))</f>
        <v>CHANNEL=0..15</v>
      </c>
      <c r="D134" s="66" t="str">
        <f>IF(B134=$A$2,D$2,IF(B134&lt;&gt;"",VLOOKUP($A134,enum!$A$1:$L$361,D$1),""))</f>
        <v>TIME_ITEM</v>
      </c>
      <c r="E134" s="67" t="str">
        <f>IF(D134=$A$2,E$2,IF(D134&lt;&gt;"",VLOOKUP($A134,enum!$A$1:$L$361,E$1),""))</f>
        <v>RW</v>
      </c>
      <c r="F134" s="67" t="str">
        <f>IF(E134=$A$2,F$2,IF(E134&lt;&gt;"",VLOOKUP($A134,enum!$A$1:$L$361,F$1),""))</f>
        <v>R</v>
      </c>
      <c r="G134" s="67" t="str">
        <f>IF(F134=$A$2,G$2,IF(F134&lt;&gt;"",VLOOKUP($A134,enum!$A$1:$L$361,G$1),""))</f>
        <v>RAM</v>
      </c>
      <c r="H134" s="140" t="s">
        <v>591</v>
      </c>
      <c r="I134" s="141" t="s">
        <v>690</v>
      </c>
      <c r="J134" s="142" t="s">
        <v>150</v>
      </c>
      <c r="K134" s="143" t="s">
        <v>162</v>
      </c>
      <c r="L134" s="124" t="s">
        <v>1020</v>
      </c>
      <c r="M134" s="87" t="s">
        <v>1019</v>
      </c>
    </row>
    <row r="135" spans="1:13" s="124" customFormat="1" x14ac:dyDescent="0.2">
      <c r="A135" s="67">
        <v>67</v>
      </c>
      <c r="B135" s="66" t="str">
        <f>IF(C135=$A$2,B$2,IF(C135&lt;&gt;"",VLOOKUP($A135,enum!$A$1:$L$361,B$1),""))</f>
        <v>i_T68=131</v>
      </c>
      <c r="C135" s="66" t="str">
        <f>IF(A135=$A$2,C$2,IF(A135&lt;&gt;"",VLOOKUP($A135,enum!$A$1:$L$361,C$1),""))</f>
        <v>CHANNEL=0..15</v>
      </c>
      <c r="D135" s="66" t="str">
        <f>IF(B135=$A$2,D$2,IF(B135&lt;&gt;"",VLOOKUP($A135,enum!$A$1:$L$361,D$1),""))</f>
        <v>TIME_ITEM</v>
      </c>
      <c r="E135" s="67" t="str">
        <f>IF(D135=$A$2,E$2,IF(D135&lt;&gt;"",VLOOKUP($A135,enum!$A$1:$L$361,E$1),""))</f>
        <v>RW</v>
      </c>
      <c r="F135" s="67" t="str">
        <f>IF(E135=$A$2,F$2,IF(E135&lt;&gt;"",VLOOKUP($A135,enum!$A$1:$L$361,F$1),""))</f>
        <v>R</v>
      </c>
      <c r="G135" s="67" t="str">
        <f>IF(F135=$A$2,G$2,IF(F135&lt;&gt;"",VLOOKUP($A135,enum!$A$1:$L$361,G$1),""))</f>
        <v>RAM</v>
      </c>
      <c r="H135" s="140" t="s">
        <v>163</v>
      </c>
      <c r="I135" s="141" t="s">
        <v>690</v>
      </c>
      <c r="J135" s="142" t="s">
        <v>164</v>
      </c>
      <c r="K135" s="143" t="s">
        <v>139</v>
      </c>
      <c r="L135" s="124" t="s">
        <v>1022</v>
      </c>
      <c r="M135" s="87" t="s">
        <v>1021</v>
      </c>
    </row>
    <row r="136" spans="1:13" s="124" customFormat="1" x14ac:dyDescent="0.2">
      <c r="A136" s="67">
        <v>77</v>
      </c>
      <c r="B136" s="66" t="str">
        <f>IF(C136=$A$2,B$2,IF(C136&lt;&gt;"",VLOOKUP($A136,enum!$A$1:$L$361,B$1),""))</f>
        <v>i_T6F=141</v>
      </c>
      <c r="C136" s="66" t="str">
        <f>IF(A136=$A$2,C$2,IF(A136&lt;&gt;"",VLOOKUP($A136,enum!$A$1:$L$361,C$1),""))</f>
        <v>CHANNEL=0..15</v>
      </c>
      <c r="D136" s="66" t="str">
        <f>IF(B136=$A$2,D$2,IF(B136&lt;&gt;"",VLOOKUP($A136,enum!$A$1:$L$361,D$1),""))</f>
        <v>TIME_ITEM</v>
      </c>
      <c r="E136" s="67" t="str">
        <f>IF(D136=$A$2,E$2,IF(D136&lt;&gt;"",VLOOKUP($A136,enum!$A$1:$L$361,E$1),""))</f>
        <v>RW</v>
      </c>
      <c r="F136" s="67" t="str">
        <f>IF(E136=$A$2,F$2,IF(E136&lt;&gt;"",VLOOKUP($A136,enum!$A$1:$L$361,F$1),""))</f>
        <v>R</v>
      </c>
      <c r="G136" s="67" t="str">
        <f>IF(F136=$A$2,G$2,IF(F136&lt;&gt;"",VLOOKUP($A136,enum!$A$1:$L$361,G$1),""))</f>
        <v>RAM</v>
      </c>
      <c r="H136" s="140" t="s">
        <v>165</v>
      </c>
      <c r="I136" s="141" t="s">
        <v>690</v>
      </c>
      <c r="J136" s="142" t="s">
        <v>125</v>
      </c>
      <c r="K136" s="143" t="s">
        <v>125</v>
      </c>
      <c r="L136" s="140" t="s">
        <v>694</v>
      </c>
      <c r="M136" s="87" t="s">
        <v>156</v>
      </c>
    </row>
    <row r="137" spans="1:13" s="124" customFormat="1" x14ac:dyDescent="0.2">
      <c r="A137" s="67">
        <v>78</v>
      </c>
      <c r="B137" s="66" t="str">
        <f>IF(C137=$A$2,B$2,IF(C137&lt;&gt;"",VLOOKUP($A137,enum!$A$1:$L$361,B$1),""))</f>
        <v>i_T6H=142</v>
      </c>
      <c r="C137" s="66" t="str">
        <f>IF(A137=$A$2,C$2,IF(A137&lt;&gt;"",VLOOKUP($A137,enum!$A$1:$L$361,C$1),""))</f>
        <v>CHANNEL=0..15</v>
      </c>
      <c r="D137" s="66" t="str">
        <f>IF(B137=$A$2,D$2,IF(B137&lt;&gt;"",VLOOKUP($A137,enum!$A$1:$L$361,D$1),""))</f>
        <v>TIME_ITEM</v>
      </c>
      <c r="E137" s="67" t="str">
        <f>IF(D137=$A$2,E$2,IF(D137&lt;&gt;"",VLOOKUP($A137,enum!$A$1:$L$361,E$1),""))</f>
        <v>RW</v>
      </c>
      <c r="F137" s="67" t="str">
        <f>IF(E137=$A$2,F$2,IF(E137&lt;&gt;"",VLOOKUP($A137,enum!$A$1:$L$361,F$1),""))</f>
        <v>R</v>
      </c>
      <c r="G137" s="67" t="str">
        <f>IF(F137=$A$2,G$2,IF(F137&lt;&gt;"",VLOOKUP($A137,enum!$A$1:$L$361,G$1),""))</f>
        <v>RAM</v>
      </c>
      <c r="H137" s="140" t="s">
        <v>166</v>
      </c>
      <c r="I137" s="141" t="s">
        <v>690</v>
      </c>
      <c r="J137" s="142" t="s">
        <v>125</v>
      </c>
      <c r="K137" s="143" t="s">
        <v>125</v>
      </c>
      <c r="L137" s="140" t="s">
        <v>694</v>
      </c>
      <c r="M137" s="87" t="s">
        <v>156</v>
      </c>
    </row>
    <row r="138" spans="1:13" s="124" customFormat="1" x14ac:dyDescent="0.2">
      <c r="A138" s="67">
        <v>79</v>
      </c>
      <c r="B138" s="66" t="str">
        <f>IF(C138=$A$2,B$2,IF(C138&lt;&gt;"",VLOOKUP($A138,enum!$A$1:$L$361,B$1),""))</f>
        <v>i_T6W=143</v>
      </c>
      <c r="C138" s="66" t="str">
        <f>IF(A138=$A$2,C$2,IF(A138&lt;&gt;"",VLOOKUP($A138,enum!$A$1:$L$361,C$1),""))</f>
        <v>CHANNEL=0..15</v>
      </c>
      <c r="D138" s="66" t="str">
        <f>IF(B138=$A$2,D$2,IF(B138&lt;&gt;"",VLOOKUP($A138,enum!$A$1:$L$361,D$1),""))</f>
        <v>TIME_ITEM</v>
      </c>
      <c r="E138" s="67" t="str">
        <f>IF(D138=$A$2,E$2,IF(D138&lt;&gt;"",VLOOKUP($A138,enum!$A$1:$L$361,E$1),""))</f>
        <v>RW</v>
      </c>
      <c r="F138" s="67" t="str">
        <f>IF(E138=$A$2,F$2,IF(E138&lt;&gt;"",VLOOKUP($A138,enum!$A$1:$L$361,F$1),""))</f>
        <v>R</v>
      </c>
      <c r="G138" s="67" t="str">
        <f>IF(F138=$A$2,G$2,IF(F138&lt;&gt;"",VLOOKUP($A138,enum!$A$1:$L$361,G$1),""))</f>
        <v>RAM</v>
      </c>
      <c r="H138" s="140" t="s">
        <v>167</v>
      </c>
      <c r="I138" s="141" t="s">
        <v>690</v>
      </c>
      <c r="J138" s="142" t="s">
        <v>125</v>
      </c>
      <c r="K138" s="143" t="s">
        <v>125</v>
      </c>
      <c r="L138" s="140" t="s">
        <v>694</v>
      </c>
      <c r="M138" s="87" t="s">
        <v>156</v>
      </c>
    </row>
    <row r="139" spans="1:13" s="124" customFormat="1" x14ac:dyDescent="0.2">
      <c r="A139" s="67">
        <v>80</v>
      </c>
      <c r="B139" s="66" t="str">
        <f>IF(C139=$A$2,B$2,IF(C139&lt;&gt;"",VLOOKUP($A139,enum!$A$1:$L$361,B$1),""))</f>
        <v>i_T6X=144</v>
      </c>
      <c r="C139" s="66" t="str">
        <f>IF(A139=$A$2,C$2,IF(A139&lt;&gt;"",VLOOKUP($A139,enum!$A$1:$L$361,C$1),""))</f>
        <v>CHANNEL=0..15</v>
      </c>
      <c r="D139" s="66" t="str">
        <f>IF(B139=$A$2,D$2,IF(B139&lt;&gt;"",VLOOKUP($A139,enum!$A$1:$L$361,D$1),""))</f>
        <v>TIME_ITEM</v>
      </c>
      <c r="E139" s="67" t="str">
        <f>IF(D139=$A$2,E$2,IF(D139&lt;&gt;"",VLOOKUP($A139,enum!$A$1:$L$361,E$1),""))</f>
        <v>RW</v>
      </c>
      <c r="F139" s="67" t="str">
        <f>IF(E139=$A$2,F$2,IF(E139&lt;&gt;"",VLOOKUP($A139,enum!$A$1:$L$361,F$1),""))</f>
        <v>R</v>
      </c>
      <c r="G139" s="67" t="str">
        <f>IF(F139=$A$2,G$2,IF(F139&lt;&gt;"",VLOOKUP($A139,enum!$A$1:$L$361,G$1),""))</f>
        <v>RAM</v>
      </c>
      <c r="H139" s="140" t="s">
        <v>168</v>
      </c>
      <c r="I139" s="141" t="s">
        <v>690</v>
      </c>
      <c r="J139" s="142" t="s">
        <v>125</v>
      </c>
      <c r="K139" s="143" t="s">
        <v>125</v>
      </c>
      <c r="L139" s="140" t="s">
        <v>694</v>
      </c>
      <c r="M139" s="87" t="s">
        <v>156</v>
      </c>
    </row>
    <row r="140" spans="1:13" s="124" customFormat="1" x14ac:dyDescent="0.2">
      <c r="A140" s="67">
        <v>81</v>
      </c>
      <c r="B140" s="66" t="str">
        <f>IF(C140=$A$2,B$2,IF(C140&lt;&gt;"",VLOOKUP($A140,enum!$A$1:$L$361,B$1),""))</f>
        <v>i_T6Y=145</v>
      </c>
      <c r="C140" s="66" t="str">
        <f>IF(A140=$A$2,C$2,IF(A140&lt;&gt;"",VLOOKUP($A140,enum!$A$1:$L$361,C$1),""))</f>
        <v>CHANNEL=0..15</v>
      </c>
      <c r="D140" s="66" t="str">
        <f>IF(B140=$A$2,D$2,IF(B140&lt;&gt;"",VLOOKUP($A140,enum!$A$1:$L$361,D$1),""))</f>
        <v>TIME_ITEM</v>
      </c>
      <c r="E140" s="67" t="str">
        <f>IF(D140=$A$2,E$2,IF(D140&lt;&gt;"",VLOOKUP($A140,enum!$A$1:$L$361,E$1),""))</f>
        <v>RW</v>
      </c>
      <c r="F140" s="67" t="str">
        <f>IF(E140=$A$2,F$2,IF(E140&lt;&gt;"",VLOOKUP($A140,enum!$A$1:$L$361,F$1),""))</f>
        <v>R</v>
      </c>
      <c r="G140" s="67" t="str">
        <f>IF(F140=$A$2,G$2,IF(F140&lt;&gt;"",VLOOKUP($A140,enum!$A$1:$L$361,G$1),""))</f>
        <v>RAM</v>
      </c>
      <c r="H140" s="140" t="s">
        <v>169</v>
      </c>
      <c r="I140" s="141" t="s">
        <v>690</v>
      </c>
      <c r="J140" s="142" t="s">
        <v>125</v>
      </c>
      <c r="K140" s="143" t="s">
        <v>125</v>
      </c>
      <c r="L140" s="140" t="s">
        <v>694</v>
      </c>
      <c r="M140" s="87" t="s">
        <v>156</v>
      </c>
    </row>
    <row r="141" spans="1:13" s="124" customFormat="1" x14ac:dyDescent="0.2">
      <c r="A141" s="67">
        <v>82</v>
      </c>
      <c r="B141" s="66" t="str">
        <f>IF(C141=$A$2,B$2,IF(C141&lt;&gt;"",VLOOKUP($A141,enum!$A$1:$L$361,B$1),""))</f>
        <v>i_T76=146</v>
      </c>
      <c r="C141" s="66" t="str">
        <f>IF(A141=$A$2,C$2,IF(A141&lt;&gt;"",VLOOKUP($A141,enum!$A$1:$L$361,C$1),""))</f>
        <v>CHANNEL=0..15</v>
      </c>
      <c r="D141" s="66" t="str">
        <f>IF(B141=$A$2,D$2,IF(B141&lt;&gt;"",VLOOKUP($A141,enum!$A$1:$L$361,D$1),""))</f>
        <v>TIME_ITEM</v>
      </c>
      <c r="E141" s="67" t="str">
        <f>IF(D141=$A$2,E$2,IF(D141&lt;&gt;"",VLOOKUP($A141,enum!$A$1:$L$361,E$1),""))</f>
        <v>RW</v>
      </c>
      <c r="F141" s="67" t="str">
        <f>IF(E141=$A$2,F$2,IF(E141&lt;&gt;"",VLOOKUP($A141,enum!$A$1:$L$361,F$1),""))</f>
        <v>R</v>
      </c>
      <c r="G141" s="67" t="str">
        <f>IF(F141=$A$2,G$2,IF(F141&lt;&gt;"",VLOOKUP($A141,enum!$A$1:$L$361,G$1),""))</f>
        <v>RAM</v>
      </c>
      <c r="H141" s="140" t="s">
        <v>170</v>
      </c>
      <c r="I141" s="141" t="s">
        <v>690</v>
      </c>
      <c r="J141" s="142" t="s">
        <v>171</v>
      </c>
      <c r="K141" s="143" t="s">
        <v>139</v>
      </c>
      <c r="L141" s="124" t="s">
        <v>1023</v>
      </c>
      <c r="M141" s="87" t="s">
        <v>1024</v>
      </c>
    </row>
    <row r="142" spans="1:13" s="124" customFormat="1" x14ac:dyDescent="0.2">
      <c r="A142" s="67">
        <v>83</v>
      </c>
      <c r="B142" s="66" t="str">
        <f>IF(C142=$A$2,B$2,IF(C142&lt;&gt;"",VLOOKUP($A142,enum!$A$1:$L$361,B$1),""))</f>
        <v>i_T7B=147</v>
      </c>
      <c r="C142" s="66" t="str">
        <f>IF(A142=$A$2,C$2,IF(A142&lt;&gt;"",VLOOKUP($A142,enum!$A$1:$L$361,C$1),""))</f>
        <v>CHANNEL=0..15</v>
      </c>
      <c r="D142" s="66" t="str">
        <f>IF(B142=$A$2,D$2,IF(B142&lt;&gt;"",VLOOKUP($A142,enum!$A$1:$L$361,D$1),""))</f>
        <v>TIME_ITEM</v>
      </c>
      <c r="E142" s="67" t="str">
        <f>IF(D142=$A$2,E$2,IF(D142&lt;&gt;"",VLOOKUP($A142,enum!$A$1:$L$361,E$1),""))</f>
        <v>RW</v>
      </c>
      <c r="F142" s="67" t="str">
        <f>IF(E142=$A$2,F$2,IF(E142&lt;&gt;"",VLOOKUP($A142,enum!$A$1:$L$361,F$1),""))</f>
        <v>R</v>
      </c>
      <c r="G142" s="67" t="str">
        <f>IF(F142=$A$2,G$2,IF(F142&lt;&gt;"",VLOOKUP($A142,enum!$A$1:$L$361,G$1),""))</f>
        <v>RAM</v>
      </c>
      <c r="H142" s="140" t="s">
        <v>172</v>
      </c>
      <c r="I142" s="141" t="s">
        <v>690</v>
      </c>
      <c r="J142" s="142" t="s">
        <v>171</v>
      </c>
      <c r="K142" s="143" t="s">
        <v>139</v>
      </c>
      <c r="L142" s="124" t="s">
        <v>1027</v>
      </c>
      <c r="M142" s="87" t="s">
        <v>1025</v>
      </c>
    </row>
    <row r="143" spans="1:13" s="124" customFormat="1" x14ac:dyDescent="0.2">
      <c r="A143" s="67">
        <v>84</v>
      </c>
      <c r="B143" s="66" t="str">
        <f>IF(C143=$A$2,B$2,IF(C143&lt;&gt;"",VLOOKUP($A143,enum!$A$1:$L$361,B$1),""))</f>
        <v>i_T81=148</v>
      </c>
      <c r="C143" s="66" t="str">
        <f>IF(A143=$A$2,C$2,IF(A143&lt;&gt;"",VLOOKUP($A143,enum!$A$1:$L$361,C$1),""))</f>
        <v>CHANNEL=0..15</v>
      </c>
      <c r="D143" s="66" t="str">
        <f>IF(B143=$A$2,D$2,IF(B143&lt;&gt;"",VLOOKUP($A143,enum!$A$1:$L$361,D$1),""))</f>
        <v>TIME_ITEM</v>
      </c>
      <c r="E143" s="67" t="str">
        <f>IF(D143=$A$2,E$2,IF(D143&lt;&gt;"",VLOOKUP($A143,enum!$A$1:$L$361,E$1),""))</f>
        <v>RW</v>
      </c>
      <c r="F143" s="67" t="str">
        <f>IF(E143=$A$2,F$2,IF(E143&lt;&gt;"",VLOOKUP($A143,enum!$A$1:$L$361,F$1),""))</f>
        <v>R</v>
      </c>
      <c r="G143" s="67" t="str">
        <f>IF(F143=$A$2,G$2,IF(F143&lt;&gt;"",VLOOKUP($A143,enum!$A$1:$L$361,G$1),""))</f>
        <v>RAM</v>
      </c>
      <c r="H143" s="140" t="s">
        <v>173</v>
      </c>
      <c r="I143" s="141" t="s">
        <v>690</v>
      </c>
      <c r="J143" s="142" t="s">
        <v>174</v>
      </c>
      <c r="K143" s="143" t="s">
        <v>139</v>
      </c>
      <c r="L143" s="124" t="s">
        <v>970</v>
      </c>
      <c r="M143" s="87" t="s">
        <v>1026</v>
      </c>
    </row>
    <row r="144" spans="1:13" s="124" customFormat="1" x14ac:dyDescent="0.2">
      <c r="A144" s="67">
        <v>85</v>
      </c>
      <c r="B144" s="66" t="str">
        <f>IF(C144=$A$2,B$2,IF(C144&lt;&gt;"",VLOOKUP($A144,enum!$A$1:$L$361,B$1),""))</f>
        <v>i_T82=149</v>
      </c>
      <c r="C144" s="66" t="str">
        <f>IF(A144=$A$2,C$2,IF(A144&lt;&gt;"",VLOOKUP($A144,enum!$A$1:$L$361,C$1),""))</f>
        <v>CHANNEL=0..15</v>
      </c>
      <c r="D144" s="66" t="str">
        <f>IF(B144=$A$2,D$2,IF(B144&lt;&gt;"",VLOOKUP($A144,enum!$A$1:$L$361,D$1),""))</f>
        <v>TIME_ITEM</v>
      </c>
      <c r="E144" s="67" t="str">
        <f>IF(D144=$A$2,E$2,IF(D144&lt;&gt;"",VLOOKUP($A144,enum!$A$1:$L$361,E$1),""))</f>
        <v>RW</v>
      </c>
      <c r="F144" s="67" t="str">
        <f>IF(E144=$A$2,F$2,IF(E144&lt;&gt;"",VLOOKUP($A144,enum!$A$1:$L$361,F$1),""))</f>
        <v>R</v>
      </c>
      <c r="G144" s="67" t="str">
        <f>IF(F144=$A$2,G$2,IF(F144&lt;&gt;"",VLOOKUP($A144,enum!$A$1:$L$361,G$1),""))</f>
        <v>RAM</v>
      </c>
      <c r="H144" s="140" t="s">
        <v>175</v>
      </c>
      <c r="I144" s="141" t="s">
        <v>690</v>
      </c>
      <c r="J144" s="142" t="s">
        <v>176</v>
      </c>
      <c r="K144" s="143" t="s">
        <v>139</v>
      </c>
      <c r="L144" s="124" t="s">
        <v>982</v>
      </c>
      <c r="M144" s="87" t="s">
        <v>1028</v>
      </c>
    </row>
    <row r="145" spans="1:13" s="124" customFormat="1" x14ac:dyDescent="0.2">
      <c r="A145" s="67">
        <v>86</v>
      </c>
      <c r="B145" s="66" t="str">
        <f>IF(C145=$A$2,B$2,IF(C145&lt;&gt;"",VLOOKUP($A145,enum!$A$1:$L$361,B$1),""))</f>
        <v>i_T84=150</v>
      </c>
      <c r="C145" s="66" t="str">
        <f>IF(A145=$A$2,C$2,IF(A145&lt;&gt;"",VLOOKUP($A145,enum!$A$1:$L$361,C$1),""))</f>
        <v>CHANNEL=0..15</v>
      </c>
      <c r="D145" s="66" t="str">
        <f>IF(B145=$A$2,D$2,IF(B145&lt;&gt;"",VLOOKUP($A145,enum!$A$1:$L$361,D$1),""))</f>
        <v>TIME_ITEM</v>
      </c>
      <c r="E145" s="67" t="str">
        <f>IF(D145=$A$2,E$2,IF(D145&lt;&gt;"",VLOOKUP($A145,enum!$A$1:$L$361,E$1),""))</f>
        <v>RW</v>
      </c>
      <c r="F145" s="67" t="str">
        <f>IF(E145=$A$2,F$2,IF(E145&lt;&gt;"",VLOOKUP($A145,enum!$A$1:$L$361,F$1),""))</f>
        <v>R</v>
      </c>
      <c r="G145" s="67" t="str">
        <f>IF(F145=$A$2,G$2,IF(F145&lt;&gt;"",VLOOKUP($A145,enum!$A$1:$L$361,G$1),""))</f>
        <v>RAM</v>
      </c>
      <c r="H145" s="140" t="s">
        <v>177</v>
      </c>
      <c r="I145" s="141" t="s">
        <v>690</v>
      </c>
      <c r="J145" s="142" t="s">
        <v>178</v>
      </c>
      <c r="K145" s="143" t="s">
        <v>146</v>
      </c>
      <c r="L145" s="154" t="s">
        <v>1114</v>
      </c>
      <c r="M145" s="87" t="s">
        <v>972</v>
      </c>
    </row>
    <row r="146" spans="1:13" s="124" customFormat="1" x14ac:dyDescent="0.2">
      <c r="A146" s="67">
        <v>87</v>
      </c>
      <c r="B146" s="66" t="str">
        <f>IF(C146=$A$2,B$2,IF(C146&lt;&gt;"",VLOOKUP($A146,enum!$A$1:$L$361,B$1),""))</f>
        <v>i_T91=151</v>
      </c>
      <c r="C146" s="66" t="str">
        <f>IF(A146=$A$2,C$2,IF(A146&lt;&gt;"",VLOOKUP($A146,enum!$A$1:$L$361,C$1),""))</f>
        <v>CHANNEL=0..15</v>
      </c>
      <c r="D146" s="66" t="str">
        <f>IF(B146=$A$2,D$2,IF(B146&lt;&gt;"",VLOOKUP($A146,enum!$A$1:$L$361,D$1),""))</f>
        <v>TIME_ITEM</v>
      </c>
      <c r="E146" s="67" t="str">
        <f>IF(D146=$A$2,E$2,IF(D146&lt;&gt;"",VLOOKUP($A146,enum!$A$1:$L$361,E$1),""))</f>
        <v>RW</v>
      </c>
      <c r="F146" s="67" t="str">
        <f>IF(E146=$A$2,F$2,IF(E146&lt;&gt;"",VLOOKUP($A146,enum!$A$1:$L$361,F$1),""))</f>
        <v>R</v>
      </c>
      <c r="G146" s="67" t="str">
        <f>IF(F146=$A$2,G$2,IF(F146&lt;&gt;"",VLOOKUP($A146,enum!$A$1:$L$361,G$1),""))</f>
        <v>RAM</v>
      </c>
      <c r="H146" s="140" t="s">
        <v>179</v>
      </c>
      <c r="I146" s="141" t="s">
        <v>690</v>
      </c>
      <c r="J146" s="142" t="s">
        <v>125</v>
      </c>
      <c r="K146" s="143" t="s">
        <v>125</v>
      </c>
      <c r="L146" s="140" t="s">
        <v>694</v>
      </c>
      <c r="M146" s="87" t="s">
        <v>156</v>
      </c>
    </row>
    <row r="147" spans="1:13" s="124" customFormat="1" x14ac:dyDescent="0.2">
      <c r="A147" s="67">
        <v>68</v>
      </c>
      <c r="B147" s="66" t="str">
        <f>IF(C147=$A$2,B$2,IF(C147&lt;&gt;"",VLOOKUP($A147,enum!$A$1:$L$361,B$1),""))</f>
        <v>i_T93=132</v>
      </c>
      <c r="C147" s="66" t="str">
        <f>IF(A147=$A$2,C$2,IF(A147&lt;&gt;"",VLOOKUP($A147,enum!$A$1:$L$361,C$1),""))</f>
        <v>CHANNEL=0..15</v>
      </c>
      <c r="D147" s="66" t="str">
        <f>IF(B147=$A$2,D$2,IF(B147&lt;&gt;"",VLOOKUP($A147,enum!$A$1:$L$361,D$1),""))</f>
        <v>TIME_ITEM</v>
      </c>
      <c r="E147" s="67" t="str">
        <f>IF(D147=$A$2,E$2,IF(D147&lt;&gt;"",VLOOKUP($A147,enum!$A$1:$L$361,E$1),""))</f>
        <v>RW</v>
      </c>
      <c r="F147" s="67" t="str">
        <f>IF(E147=$A$2,F$2,IF(E147&lt;&gt;"",VLOOKUP($A147,enum!$A$1:$L$361,F$1),""))</f>
        <v>R</v>
      </c>
      <c r="G147" s="67" t="str">
        <f>IF(F147=$A$2,G$2,IF(F147&lt;&gt;"",VLOOKUP($A147,enum!$A$1:$L$361,G$1),""))</f>
        <v>RAM</v>
      </c>
      <c r="H147" s="140" t="s">
        <v>180</v>
      </c>
      <c r="I147" s="141" t="s">
        <v>690</v>
      </c>
      <c r="J147" s="142" t="s">
        <v>125</v>
      </c>
      <c r="K147" s="143" t="s">
        <v>125</v>
      </c>
      <c r="L147" s="140" t="s">
        <v>694</v>
      </c>
      <c r="M147" s="87" t="s">
        <v>156</v>
      </c>
    </row>
    <row r="148" spans="1:13" s="124" customFormat="1" x14ac:dyDescent="0.2">
      <c r="A148" s="67">
        <v>88</v>
      </c>
      <c r="B148" s="66" t="str">
        <f>IF(C148=$A$2,B$2,IF(C148&lt;&gt;"",VLOOKUP($A148,enum!$A$1:$L$361,B$1),""))</f>
        <v>i_T94=152</v>
      </c>
      <c r="C148" s="66" t="str">
        <f>IF(A148=$A$2,C$2,IF(A148&lt;&gt;"",VLOOKUP($A148,enum!$A$1:$L$361,C$1),""))</f>
        <v>CHANNEL=0..15</v>
      </c>
      <c r="D148" s="66" t="str">
        <f>IF(B148=$A$2,D$2,IF(B148&lt;&gt;"",VLOOKUP($A148,enum!$A$1:$L$361,D$1),""))</f>
        <v>TIME_ITEM</v>
      </c>
      <c r="E148" s="67" t="str">
        <f>IF(D148=$A$2,E$2,IF(D148&lt;&gt;"",VLOOKUP($A148,enum!$A$1:$L$361,E$1),""))</f>
        <v>RW</v>
      </c>
      <c r="F148" s="67" t="str">
        <f>IF(E148=$A$2,F$2,IF(E148&lt;&gt;"",VLOOKUP($A148,enum!$A$1:$L$361,F$1),""))</f>
        <v>R</v>
      </c>
      <c r="G148" s="67" t="str">
        <f>IF(F148=$A$2,G$2,IF(F148&lt;&gt;"",VLOOKUP($A148,enum!$A$1:$L$361,G$1),""))</f>
        <v>RAM</v>
      </c>
      <c r="H148" s="140" t="s">
        <v>181</v>
      </c>
      <c r="I148" s="141" t="s">
        <v>690</v>
      </c>
      <c r="J148" s="142" t="s">
        <v>125</v>
      </c>
      <c r="K148" s="143" t="s">
        <v>125</v>
      </c>
      <c r="L148" s="140" t="s">
        <v>694</v>
      </c>
      <c r="M148" s="87" t="s">
        <v>156</v>
      </c>
    </row>
    <row r="149" spans="1:13" s="124" customFormat="1" x14ac:dyDescent="0.2">
      <c r="A149" s="67">
        <v>69</v>
      </c>
      <c r="B149" s="66" t="str">
        <f>IF(C149=$A$2,B$2,IF(C149&lt;&gt;"",VLOOKUP($A149,enum!$A$1:$L$361,B$1),""))</f>
        <v>i_T95=133</v>
      </c>
      <c r="C149" s="66" t="str">
        <f>IF(A149=$A$2,C$2,IF(A149&lt;&gt;"",VLOOKUP($A149,enum!$A$1:$L$361,C$1),""))</f>
        <v>CHANNEL=0..15</v>
      </c>
      <c r="D149" s="66" t="str">
        <f>IF(B149=$A$2,D$2,IF(B149&lt;&gt;"",VLOOKUP($A149,enum!$A$1:$L$361,D$1),""))</f>
        <v>TIME_ITEM</v>
      </c>
      <c r="E149" s="67" t="str">
        <f>IF(D149=$A$2,E$2,IF(D149&lt;&gt;"",VLOOKUP($A149,enum!$A$1:$L$361,E$1),""))</f>
        <v>RW</v>
      </c>
      <c r="F149" s="67" t="str">
        <f>IF(E149=$A$2,F$2,IF(E149&lt;&gt;"",VLOOKUP($A149,enum!$A$1:$L$361,F$1),""))</f>
        <v>R</v>
      </c>
      <c r="G149" s="67" t="str">
        <f>IF(F149=$A$2,G$2,IF(F149&lt;&gt;"",VLOOKUP($A149,enum!$A$1:$L$361,G$1),""))</f>
        <v>RAM</v>
      </c>
      <c r="H149" s="140" t="s">
        <v>182</v>
      </c>
      <c r="I149" s="141" t="s">
        <v>690</v>
      </c>
      <c r="J149" s="142" t="s">
        <v>125</v>
      </c>
      <c r="K149" s="143" t="s">
        <v>125</v>
      </c>
      <c r="L149" s="140" t="s">
        <v>694</v>
      </c>
      <c r="M149" s="87" t="s">
        <v>156</v>
      </c>
    </row>
    <row r="150" spans="1:13" s="124" customFormat="1" x14ac:dyDescent="0.2">
      <c r="A150" s="67">
        <v>70</v>
      </c>
      <c r="B150" s="66" t="str">
        <f>IF(C150=$A$2,B$2,IF(C150&lt;&gt;"",VLOOKUP($A150,enum!$A$1:$L$361,B$1),""))</f>
        <v>i_T96=134</v>
      </c>
      <c r="C150" s="66" t="str">
        <f>IF(A150=$A$2,C$2,IF(A150&lt;&gt;"",VLOOKUP($A150,enum!$A$1:$L$361,C$1),""))</f>
        <v>CHANNEL=0..15</v>
      </c>
      <c r="D150" s="66" t="str">
        <f>IF(B150=$A$2,D$2,IF(B150&lt;&gt;"",VLOOKUP($A150,enum!$A$1:$L$361,D$1),""))</f>
        <v>TIME_ITEM</v>
      </c>
      <c r="E150" s="67" t="str">
        <f>IF(D150=$A$2,E$2,IF(D150&lt;&gt;"",VLOOKUP($A150,enum!$A$1:$L$361,E$1),""))</f>
        <v>RW</v>
      </c>
      <c r="F150" s="67" t="str">
        <f>IF(E150=$A$2,F$2,IF(E150&lt;&gt;"",VLOOKUP($A150,enum!$A$1:$L$361,F$1),""))</f>
        <v>R</v>
      </c>
      <c r="G150" s="67" t="str">
        <f>IF(F150=$A$2,G$2,IF(F150&lt;&gt;"",VLOOKUP($A150,enum!$A$1:$L$361,G$1),""))</f>
        <v>RAM</v>
      </c>
      <c r="H150" s="140" t="s">
        <v>183</v>
      </c>
      <c r="I150" s="141" t="s">
        <v>690</v>
      </c>
      <c r="J150" s="142" t="s">
        <v>125</v>
      </c>
      <c r="K150" s="143" t="s">
        <v>125</v>
      </c>
      <c r="L150" s="140" t="s">
        <v>694</v>
      </c>
      <c r="M150" s="87" t="s">
        <v>156</v>
      </c>
    </row>
    <row r="151" spans="1:13" s="124" customFormat="1" x14ac:dyDescent="0.2">
      <c r="A151" s="67">
        <v>89</v>
      </c>
      <c r="B151" s="66" t="str">
        <f>IF(C151=$A$2,B$2,IF(C151&lt;&gt;"",VLOOKUP($A151,enum!$A$1:$L$361,B$1),""))</f>
        <v>i_T9E=153</v>
      </c>
      <c r="C151" s="66" t="str">
        <f>IF(A151=$A$2,C$2,IF(A151&lt;&gt;"",VLOOKUP($A151,enum!$A$1:$L$361,C$1),""))</f>
        <v>CHANNEL=0..15</v>
      </c>
      <c r="D151" s="66" t="str">
        <f>IF(B151=$A$2,D$2,IF(B151&lt;&gt;"",VLOOKUP($A151,enum!$A$1:$L$361,D$1),""))</f>
        <v>TIME_ITEM</v>
      </c>
      <c r="E151" s="67" t="str">
        <f>IF(D151=$A$2,E$2,IF(D151&lt;&gt;"",VLOOKUP($A151,enum!$A$1:$L$361,E$1),""))</f>
        <v>RW</v>
      </c>
      <c r="F151" s="67" t="str">
        <f>IF(E151=$A$2,F$2,IF(E151&lt;&gt;"",VLOOKUP($A151,enum!$A$1:$L$361,F$1),""))</f>
        <v>R</v>
      </c>
      <c r="G151" s="67" t="str">
        <f>IF(F151=$A$2,G$2,IF(F151&lt;&gt;"",VLOOKUP($A151,enum!$A$1:$L$361,G$1),""))</f>
        <v>RAM</v>
      </c>
      <c r="H151" s="140" t="s">
        <v>184</v>
      </c>
      <c r="I151" s="141" t="s">
        <v>690</v>
      </c>
      <c r="J151" s="142" t="s">
        <v>125</v>
      </c>
      <c r="K151" s="143" t="s">
        <v>125</v>
      </c>
      <c r="L151" s="140" t="s">
        <v>694</v>
      </c>
      <c r="M151" s="87" t="s">
        <v>156</v>
      </c>
    </row>
    <row r="152" spans="1:13" s="124" customFormat="1" x14ac:dyDescent="0.2">
      <c r="A152" s="67">
        <v>90</v>
      </c>
      <c r="B152" s="66" t="str">
        <f>IF(C152=$A$2,B$2,IF(C152&lt;&gt;"",VLOOKUP($A152,enum!$A$1:$L$361,B$1),""))</f>
        <v>i_T9F=154</v>
      </c>
      <c r="C152" s="66" t="str">
        <f>IF(A152=$A$2,C$2,IF(A152&lt;&gt;"",VLOOKUP($A152,enum!$A$1:$L$361,C$1),""))</f>
        <v>CHANNEL=0..15</v>
      </c>
      <c r="D152" s="66" t="str">
        <f>IF(B152=$A$2,D$2,IF(B152&lt;&gt;"",VLOOKUP($A152,enum!$A$1:$L$361,D$1),""))</f>
        <v>TIME_ITEM</v>
      </c>
      <c r="E152" s="67" t="str">
        <f>IF(D152=$A$2,E$2,IF(D152&lt;&gt;"",VLOOKUP($A152,enum!$A$1:$L$361,E$1),""))</f>
        <v>RW</v>
      </c>
      <c r="F152" s="67" t="str">
        <f>IF(E152=$A$2,F$2,IF(E152&lt;&gt;"",VLOOKUP($A152,enum!$A$1:$L$361,F$1),""))</f>
        <v>R</v>
      </c>
      <c r="G152" s="67" t="str">
        <f>IF(F152=$A$2,G$2,IF(F152&lt;&gt;"",VLOOKUP($A152,enum!$A$1:$L$361,G$1),""))</f>
        <v>RAM</v>
      </c>
      <c r="H152" s="140" t="s">
        <v>185</v>
      </c>
      <c r="I152" s="141" t="s">
        <v>690</v>
      </c>
      <c r="J152" s="142" t="s">
        <v>125</v>
      </c>
      <c r="K152" s="143" t="s">
        <v>125</v>
      </c>
      <c r="L152" s="140" t="s">
        <v>694</v>
      </c>
      <c r="M152" s="87" t="s">
        <v>156</v>
      </c>
    </row>
    <row r="153" spans="1:13" s="124" customFormat="1" x14ac:dyDescent="0.2">
      <c r="A153" s="67">
        <v>71</v>
      </c>
      <c r="B153" s="66" t="str">
        <f>IF(C153=$A$2,B$2,IF(C153&lt;&gt;"",VLOOKUP($A153,enum!$A$1:$L$361,B$1),""))</f>
        <v>i_T9I=135</v>
      </c>
      <c r="C153" s="66" t="str">
        <f>IF(A153=$A$2,C$2,IF(A153&lt;&gt;"",VLOOKUP($A153,enum!$A$1:$L$361,C$1),""))</f>
        <v>CHANNEL=0..15</v>
      </c>
      <c r="D153" s="66" t="str">
        <f>IF(B153=$A$2,D$2,IF(B153&lt;&gt;"",VLOOKUP($A153,enum!$A$1:$L$361,D$1),""))</f>
        <v>TIME_ITEM</v>
      </c>
      <c r="E153" s="67" t="str">
        <f>IF(D153=$A$2,E$2,IF(D153&lt;&gt;"",VLOOKUP($A153,enum!$A$1:$L$361,E$1),""))</f>
        <v>RW</v>
      </c>
      <c r="F153" s="67" t="str">
        <f>IF(E153=$A$2,F$2,IF(E153&lt;&gt;"",VLOOKUP($A153,enum!$A$1:$L$361,F$1),""))</f>
        <v>R</v>
      </c>
      <c r="G153" s="67" t="str">
        <f>IF(F153=$A$2,G$2,IF(F153&lt;&gt;"",VLOOKUP($A153,enum!$A$1:$L$361,G$1),""))</f>
        <v>RAM</v>
      </c>
      <c r="H153" s="140" t="s">
        <v>186</v>
      </c>
      <c r="I153" s="141" t="s">
        <v>690</v>
      </c>
      <c r="J153" s="142" t="s">
        <v>125</v>
      </c>
      <c r="K153" s="143" t="s">
        <v>125</v>
      </c>
      <c r="L153" s="140" t="s">
        <v>694</v>
      </c>
      <c r="M153" s="87" t="s">
        <v>156</v>
      </c>
    </row>
    <row r="154" spans="1:13" s="124" customFormat="1" x14ac:dyDescent="0.2">
      <c r="A154" s="67">
        <v>7</v>
      </c>
      <c r="B154" s="66" t="str">
        <f>IF(C154=$A$2,B$2,IF(C154&lt;&gt;"",VLOOKUP($A154,enum!$A$1:$L$361,B$1),""))</f>
        <v>i_T101=14</v>
      </c>
      <c r="C154" s="66" t="str">
        <f>IF(A154=$A$2,C$2,IF(A154&lt;&gt;"",VLOOKUP($A154,enum!$A$1:$L$361,C$1),""))</f>
        <v>CHANNEL=0..15</v>
      </c>
      <c r="D154" s="66" t="str">
        <f>IF(B154=$A$2,D$2,IF(B154&lt;&gt;"",VLOOKUP($A154,enum!$A$1:$L$361,D$1),""))</f>
        <v>TIME_ITEM</v>
      </c>
      <c r="E154" s="67" t="str">
        <f>IF(D154=$A$2,E$2,IF(D154&lt;&gt;"",VLOOKUP($A154,enum!$A$1:$L$361,E$1),""))</f>
        <v>RW</v>
      </c>
      <c r="F154" s="67" t="str">
        <f>IF(E154=$A$2,F$2,IF(E154&lt;&gt;"",VLOOKUP($A154,enum!$A$1:$L$361,F$1),""))</f>
        <v>R</v>
      </c>
      <c r="G154" s="67" t="str">
        <f>IF(F154=$A$2,G$2,IF(F154&lt;&gt;"",VLOOKUP($A154,enum!$A$1:$L$361,G$1),""))</f>
        <v>RAM</v>
      </c>
      <c r="H154" s="140" t="s">
        <v>187</v>
      </c>
      <c r="I154" s="141" t="s">
        <v>690</v>
      </c>
      <c r="J154" s="142" t="s">
        <v>188</v>
      </c>
      <c r="K154" s="143" t="s">
        <v>139</v>
      </c>
      <c r="L154" s="95" t="s">
        <v>1032</v>
      </c>
      <c r="M154" s="87" t="s">
        <v>1029</v>
      </c>
    </row>
    <row r="155" spans="1:13" s="124" customFormat="1" x14ac:dyDescent="0.2">
      <c r="A155" s="67">
        <v>8</v>
      </c>
      <c r="B155" s="66" t="str">
        <f>IF(C155=$A$2,B$2,IF(C155&lt;&gt;"",VLOOKUP($A155,enum!$A$1:$L$361,B$1),""))</f>
        <v>i_T102=15</v>
      </c>
      <c r="C155" s="66" t="str">
        <f>IF(A155=$A$2,C$2,IF(A155&lt;&gt;"",VLOOKUP($A155,enum!$A$1:$L$361,C$1),""))</f>
        <v>CHANNEL=0..15</v>
      </c>
      <c r="D155" s="66" t="str">
        <f>IF(B155=$A$2,D$2,IF(B155&lt;&gt;"",VLOOKUP($A155,enum!$A$1:$L$361,D$1),""))</f>
        <v>TIME_ITEM</v>
      </c>
      <c r="E155" s="67" t="str">
        <f>IF(D155=$A$2,E$2,IF(D155&lt;&gt;"",VLOOKUP($A155,enum!$A$1:$L$361,E$1),""))</f>
        <v>RW</v>
      </c>
      <c r="F155" s="67" t="str">
        <f>IF(E155=$A$2,F$2,IF(E155&lt;&gt;"",VLOOKUP($A155,enum!$A$1:$L$361,F$1),""))</f>
        <v>R</v>
      </c>
      <c r="G155" s="67" t="str">
        <f>IF(F155=$A$2,G$2,IF(F155&lt;&gt;"",VLOOKUP($A155,enum!$A$1:$L$361,G$1),""))</f>
        <v>RAM</v>
      </c>
      <c r="H155" s="140" t="s">
        <v>189</v>
      </c>
      <c r="I155" s="141" t="s">
        <v>690</v>
      </c>
      <c r="J155" s="142" t="s">
        <v>190</v>
      </c>
      <c r="K155" s="143" t="s">
        <v>191</v>
      </c>
      <c r="L155" s="95" t="s">
        <v>1031</v>
      </c>
      <c r="M155" s="87" t="s">
        <v>1030</v>
      </c>
    </row>
    <row r="156" spans="1:13" s="124" customFormat="1" x14ac:dyDescent="0.2">
      <c r="A156" s="67">
        <v>91</v>
      </c>
      <c r="B156" s="66" t="str">
        <f>IF(C156=$A$2,B$2,IF(C156&lt;&gt;"",VLOOKUP($A156,enum!$A$1:$L$361,B$1),""))</f>
        <v>i_T105=155</v>
      </c>
      <c r="C156" s="66" t="str">
        <f>IF(A156=$A$2,C$2,IF(A156&lt;&gt;"",VLOOKUP($A156,enum!$A$1:$L$361,C$1),""))</f>
        <v>CHANNEL=0..15</v>
      </c>
      <c r="D156" s="66" t="str">
        <f>IF(B156=$A$2,D$2,IF(B156&lt;&gt;"",VLOOKUP($A156,enum!$A$1:$L$361,D$1),""))</f>
        <v>TIME_ITEM</v>
      </c>
      <c r="E156" s="67" t="str">
        <f>IF(D156=$A$2,E$2,IF(D156&lt;&gt;"",VLOOKUP($A156,enum!$A$1:$L$361,E$1),""))</f>
        <v>RW</v>
      </c>
      <c r="F156" s="67" t="str">
        <f>IF(E156=$A$2,F$2,IF(E156&lt;&gt;"",VLOOKUP($A156,enum!$A$1:$L$361,F$1),""))</f>
        <v>R</v>
      </c>
      <c r="G156" s="67" t="str">
        <f>IF(F156=$A$2,G$2,IF(F156&lt;&gt;"",VLOOKUP($A156,enum!$A$1:$L$361,G$1),""))</f>
        <v>RAM</v>
      </c>
      <c r="H156" s="140" t="s">
        <v>192</v>
      </c>
      <c r="I156" s="141" t="s">
        <v>690</v>
      </c>
      <c r="J156" s="142" t="s">
        <v>125</v>
      </c>
      <c r="K156" s="143" t="s">
        <v>125</v>
      </c>
      <c r="L156" s="140" t="s">
        <v>694</v>
      </c>
      <c r="M156" s="87" t="s">
        <v>156</v>
      </c>
    </row>
    <row r="157" spans="1:13" s="124" customFormat="1" x14ac:dyDescent="0.2">
      <c r="A157" s="67">
        <v>92</v>
      </c>
      <c r="B157" s="66" t="str">
        <f>IF(C157=$A$2,B$2,IF(C157&lt;&gt;"",VLOOKUP($A157,enum!$A$1:$L$361,B$1),""))</f>
        <v>i_T106=156</v>
      </c>
      <c r="C157" s="66" t="str">
        <f>IF(A157=$A$2,C$2,IF(A157&lt;&gt;"",VLOOKUP($A157,enum!$A$1:$L$361,C$1),""))</f>
        <v>CHANNEL=0..15</v>
      </c>
      <c r="D157" s="66" t="str">
        <f>IF(B157=$A$2,D$2,IF(B157&lt;&gt;"",VLOOKUP($A157,enum!$A$1:$L$361,D$1),""))</f>
        <v>TIME_ITEM</v>
      </c>
      <c r="E157" s="67" t="str">
        <f>IF(D157=$A$2,E$2,IF(D157&lt;&gt;"",VLOOKUP($A157,enum!$A$1:$L$361,E$1),""))</f>
        <v>RW</v>
      </c>
      <c r="F157" s="67" t="str">
        <f>IF(E157=$A$2,F$2,IF(E157&lt;&gt;"",VLOOKUP($A157,enum!$A$1:$L$361,F$1),""))</f>
        <v>R</v>
      </c>
      <c r="G157" s="67" t="str">
        <f>IF(F157=$A$2,G$2,IF(F157&lt;&gt;"",VLOOKUP($A157,enum!$A$1:$L$361,G$1),""))</f>
        <v>RAM</v>
      </c>
      <c r="H157" s="140" t="s">
        <v>193</v>
      </c>
      <c r="I157" s="141" t="s">
        <v>690</v>
      </c>
      <c r="J157" s="142" t="s">
        <v>190</v>
      </c>
      <c r="K157" s="143" t="s">
        <v>191</v>
      </c>
      <c r="L157" s="95" t="s">
        <v>1034</v>
      </c>
      <c r="M157" s="87" t="s">
        <v>1033</v>
      </c>
    </row>
    <row r="158" spans="1:13" s="124" customFormat="1" x14ac:dyDescent="0.2">
      <c r="A158" s="67">
        <v>72</v>
      </c>
      <c r="B158" s="66" t="str">
        <f>IF(C158=$A$2,B$2,IF(C158&lt;&gt;"",VLOOKUP($A158,enum!$A$1:$L$361,B$1),""))</f>
        <v>i_T107=136</v>
      </c>
      <c r="C158" s="66" t="str">
        <f>IF(A158=$A$2,C$2,IF(A158&lt;&gt;"",VLOOKUP($A158,enum!$A$1:$L$361,C$1),""))</f>
        <v>CHANNEL=0..15</v>
      </c>
      <c r="D158" s="66" t="str">
        <f>IF(B158=$A$2,D$2,IF(B158&lt;&gt;"",VLOOKUP($A158,enum!$A$1:$L$361,D$1),""))</f>
        <v>TIME_ITEM</v>
      </c>
      <c r="E158" s="67" t="str">
        <f>IF(D158=$A$2,E$2,IF(D158&lt;&gt;"",VLOOKUP($A158,enum!$A$1:$L$361,E$1),""))</f>
        <v>RW</v>
      </c>
      <c r="F158" s="67" t="str">
        <f>IF(E158=$A$2,F$2,IF(E158&lt;&gt;"",VLOOKUP($A158,enum!$A$1:$L$361,F$1),""))</f>
        <v>R</v>
      </c>
      <c r="G158" s="67" t="str">
        <f>IF(F158=$A$2,G$2,IF(F158&lt;&gt;"",VLOOKUP($A158,enum!$A$1:$L$361,G$1),""))</f>
        <v>RAM</v>
      </c>
      <c r="H158" s="140" t="s">
        <v>194</v>
      </c>
      <c r="I158" s="141" t="s">
        <v>690</v>
      </c>
      <c r="J158" s="142" t="s">
        <v>143</v>
      </c>
      <c r="K158" s="143" t="s">
        <v>139</v>
      </c>
      <c r="L158" s="95" t="s">
        <v>1036</v>
      </c>
      <c r="M158" s="87" t="s">
        <v>1035</v>
      </c>
    </row>
    <row r="159" spans="1:13" s="124" customFormat="1" x14ac:dyDescent="0.2">
      <c r="A159" s="67">
        <v>93</v>
      </c>
      <c r="B159" s="66" t="str">
        <f>IF(C159=$A$2,B$2,IF(C159&lt;&gt;"",VLOOKUP($A159,enum!$A$1:$L$361,B$1),""))</f>
        <v>i_T130=157</v>
      </c>
      <c r="C159" s="66" t="str">
        <f>IF(A159=$A$2,C$2,IF(A159&lt;&gt;"",VLOOKUP($A159,enum!$A$1:$L$361,C$1),""))</f>
        <v>CHANNEL=0..15</v>
      </c>
      <c r="D159" s="66" t="str">
        <f>IF(B159=$A$2,D$2,IF(B159&lt;&gt;"",VLOOKUP($A159,enum!$A$1:$L$361,D$1),""))</f>
        <v>TIME_ITEM</v>
      </c>
      <c r="E159" s="67" t="str">
        <f>IF(D159=$A$2,E$2,IF(D159&lt;&gt;"",VLOOKUP($A159,enum!$A$1:$L$361,E$1),""))</f>
        <v>RW</v>
      </c>
      <c r="F159" s="67" t="str">
        <f>IF(E159=$A$2,F$2,IF(E159&lt;&gt;"",VLOOKUP($A159,enum!$A$1:$L$361,F$1),""))</f>
        <v>R</v>
      </c>
      <c r="G159" s="67" t="str">
        <f>IF(F159=$A$2,G$2,IF(F159&lt;&gt;"",VLOOKUP($A159,enum!$A$1:$L$361,G$1),""))</f>
        <v>RAM</v>
      </c>
      <c r="H159" s="140" t="s">
        <v>195</v>
      </c>
      <c r="I159" s="141" t="s">
        <v>690</v>
      </c>
      <c r="J159" s="142" t="s">
        <v>174</v>
      </c>
      <c r="K159" s="143" t="s">
        <v>139</v>
      </c>
      <c r="L159" s="95" t="s">
        <v>976</v>
      </c>
      <c r="M159" s="87" t="s">
        <v>1037</v>
      </c>
    </row>
    <row r="160" spans="1:13" s="124" customFormat="1" x14ac:dyDescent="0.2">
      <c r="A160" s="67">
        <v>94</v>
      </c>
      <c r="B160" s="66" t="str">
        <f>IF(C160=$A$2,B$2,IF(C160&lt;&gt;"",VLOOKUP($A160,enum!$A$1:$L$361,B$1),""))</f>
        <v>i_T133=158</v>
      </c>
      <c r="C160" s="66" t="str">
        <f>IF(A160=$A$2,C$2,IF(A160&lt;&gt;"",VLOOKUP($A160,enum!$A$1:$L$361,C$1),""))</f>
        <v>CHANNEL=0..15</v>
      </c>
      <c r="D160" s="66" t="str">
        <f>IF(B160=$A$2,D$2,IF(B160&lt;&gt;"",VLOOKUP($A160,enum!$A$1:$L$361,D$1),""))</f>
        <v>TIME_ITEM</v>
      </c>
      <c r="E160" s="67" t="str">
        <f>IF(D160=$A$2,E$2,IF(D160&lt;&gt;"",VLOOKUP($A160,enum!$A$1:$L$361,E$1),""))</f>
        <v>RW</v>
      </c>
      <c r="F160" s="67" t="str">
        <f>IF(E160=$A$2,F$2,IF(E160&lt;&gt;"",VLOOKUP($A160,enum!$A$1:$L$361,F$1),""))</f>
        <v>R</v>
      </c>
      <c r="G160" s="67" t="str">
        <f>IF(F160=$A$2,G$2,IF(F160&lt;&gt;"",VLOOKUP($A160,enum!$A$1:$L$361,G$1),""))</f>
        <v>RAM</v>
      </c>
      <c r="H160" s="140" t="s">
        <v>196</v>
      </c>
      <c r="I160" s="141" t="s">
        <v>690</v>
      </c>
      <c r="J160" s="142" t="s">
        <v>197</v>
      </c>
      <c r="K160" s="143" t="s">
        <v>146</v>
      </c>
      <c r="L160" s="95" t="s">
        <v>983</v>
      </c>
      <c r="M160" s="87" t="s">
        <v>1038</v>
      </c>
    </row>
    <row r="161" spans="1:14" s="124" customFormat="1" x14ac:dyDescent="0.2">
      <c r="A161" s="67">
        <v>95</v>
      </c>
      <c r="B161" s="66" t="str">
        <f>IF(C161=$A$2,B$2,IF(C161&lt;&gt;"",VLOOKUP($A161,enum!$A$1:$L$361,B$1),""))</f>
        <v>i_T134=159</v>
      </c>
      <c r="C161" s="66" t="str">
        <f>IF(A161=$A$2,C$2,IF(A161&lt;&gt;"",VLOOKUP($A161,enum!$A$1:$L$361,C$1),""))</f>
        <v>CHANNEL=0..15</v>
      </c>
      <c r="D161" s="66" t="str">
        <f>IF(B161=$A$2,D$2,IF(B161&lt;&gt;"",VLOOKUP($A161,enum!$A$1:$L$361,D$1),""))</f>
        <v>TIME_ITEM</v>
      </c>
      <c r="E161" s="67" t="str">
        <f>IF(D161=$A$2,E$2,IF(D161&lt;&gt;"",VLOOKUP($A161,enum!$A$1:$L$361,E$1),""))</f>
        <v>RW</v>
      </c>
      <c r="F161" s="67" t="str">
        <f>IF(E161=$A$2,F$2,IF(E161&lt;&gt;"",VLOOKUP($A161,enum!$A$1:$L$361,F$1),""))</f>
        <v>R</v>
      </c>
      <c r="G161" s="67" t="str">
        <f>IF(F161=$A$2,G$2,IF(F161&lt;&gt;"",VLOOKUP($A161,enum!$A$1:$L$361,G$1),""))</f>
        <v>RAM</v>
      </c>
      <c r="H161" s="140" t="s">
        <v>198</v>
      </c>
      <c r="I161" s="141" t="s">
        <v>690</v>
      </c>
      <c r="J161" s="142" t="s">
        <v>197</v>
      </c>
      <c r="K161" s="143" t="s">
        <v>146</v>
      </c>
      <c r="L161" s="95" t="s">
        <v>984</v>
      </c>
      <c r="M161" s="87" t="s">
        <v>1039</v>
      </c>
    </row>
    <row r="162" spans="1:14" s="124" customFormat="1" x14ac:dyDescent="0.2">
      <c r="A162" s="67">
        <v>9</v>
      </c>
      <c r="B162" s="66" t="str">
        <f>IF(C162=$A$2,B$2,IF(C162&lt;&gt;"",VLOOKUP($A162,enum!$A$1:$L$361,B$1),""))</f>
        <v>i_T142=17</v>
      </c>
      <c r="C162" s="66" t="str">
        <f>IF(A162=$A$2,C$2,IF(A162&lt;&gt;"",VLOOKUP($A162,enum!$A$1:$L$361,C$1),""))</f>
        <v>CHANNEL=0..15</v>
      </c>
      <c r="D162" s="66" t="str">
        <f>IF(B162=$A$2,D$2,IF(B162&lt;&gt;"",VLOOKUP($A162,enum!$A$1:$L$361,D$1),""))</f>
        <v>TIME_ITEM</v>
      </c>
      <c r="E162" s="67" t="str">
        <f>IF(D162=$A$2,E$2,IF(D162&lt;&gt;"",VLOOKUP($A162,enum!$A$1:$L$361,E$1),""))</f>
        <v>RW</v>
      </c>
      <c r="F162" s="67" t="str">
        <f>IF(E162=$A$2,F$2,IF(E162&lt;&gt;"",VLOOKUP($A162,enum!$A$1:$L$361,F$1),""))</f>
        <v>R</v>
      </c>
      <c r="G162" s="67" t="str">
        <f>IF(F162=$A$2,G$2,IF(F162&lt;&gt;"",VLOOKUP($A162,enum!$A$1:$L$361,G$1),""))</f>
        <v>RAM</v>
      </c>
      <c r="H162" s="140" t="s">
        <v>199</v>
      </c>
      <c r="I162" s="141" t="s">
        <v>690</v>
      </c>
      <c r="J162" s="142" t="s">
        <v>174</v>
      </c>
      <c r="K162" s="143" t="s">
        <v>139</v>
      </c>
      <c r="L162" s="95" t="s">
        <v>1099</v>
      </c>
      <c r="M162" s="87" t="s">
        <v>1040</v>
      </c>
    </row>
    <row r="163" spans="1:14" s="124" customFormat="1" x14ac:dyDescent="0.2">
      <c r="A163" s="67">
        <v>96</v>
      </c>
      <c r="B163" s="66" t="str">
        <f>IF(C163=$A$2,B$2,IF(C163&lt;&gt;"",VLOOKUP($A163,enum!$A$1:$L$361,B$1),""))</f>
        <v>i_T144=160</v>
      </c>
      <c r="C163" s="66" t="str">
        <f>IF(A163=$A$2,C$2,IF(A163&lt;&gt;"",VLOOKUP($A163,enum!$A$1:$L$361,C$1),""))</f>
        <v>CHANNEL=0..15</v>
      </c>
      <c r="D163" s="66" t="str">
        <f>IF(B163=$A$2,D$2,IF(B163&lt;&gt;"",VLOOKUP($A163,enum!$A$1:$L$361,D$1),""))</f>
        <v>TIME_ITEM</v>
      </c>
      <c r="E163" s="67" t="str">
        <f>IF(D163=$A$2,E$2,IF(D163&lt;&gt;"",VLOOKUP($A163,enum!$A$1:$L$361,E$1),""))</f>
        <v>RW</v>
      </c>
      <c r="F163" s="67" t="str">
        <f>IF(E163=$A$2,F$2,IF(E163&lt;&gt;"",VLOOKUP($A163,enum!$A$1:$L$361,F$1),""))</f>
        <v>R</v>
      </c>
      <c r="G163" s="67" t="str">
        <f>IF(F163=$A$2,G$2,IF(F163&lt;&gt;"",VLOOKUP($A163,enum!$A$1:$L$361,G$1),""))</f>
        <v>RAM</v>
      </c>
      <c r="H163" s="140" t="s">
        <v>200</v>
      </c>
      <c r="I163" s="141" t="s">
        <v>690</v>
      </c>
      <c r="J163" s="142" t="s">
        <v>174</v>
      </c>
      <c r="K163" s="143" t="s">
        <v>139</v>
      </c>
      <c r="L163" s="95" t="s">
        <v>1043</v>
      </c>
      <c r="M163" s="87" t="s">
        <v>1041</v>
      </c>
    </row>
    <row r="164" spans="1:14" s="124" customFormat="1" x14ac:dyDescent="0.2">
      <c r="A164" s="67">
        <v>97</v>
      </c>
      <c r="B164" s="66" t="str">
        <f>IF(C164=$A$2,B$2,IF(C164&lt;&gt;"",VLOOKUP($A164,enum!$A$1:$L$361,B$1),""))</f>
        <v>i_T147=161</v>
      </c>
      <c r="C164" s="66" t="str">
        <f>IF(A164=$A$2,C$2,IF(A164&lt;&gt;"",VLOOKUP($A164,enum!$A$1:$L$361,C$1),""))</f>
        <v>CHANNEL=0..15</v>
      </c>
      <c r="D164" s="66" t="str">
        <f>IF(B164=$A$2,D$2,IF(B164&lt;&gt;"",VLOOKUP($A164,enum!$A$1:$L$361,D$1),""))</f>
        <v>TIME_ITEM</v>
      </c>
      <c r="E164" s="67" t="str">
        <f>IF(D164=$A$2,E$2,IF(D164&lt;&gt;"",VLOOKUP($A164,enum!$A$1:$L$361,E$1),""))</f>
        <v>RW</v>
      </c>
      <c r="F164" s="67" t="str">
        <f>IF(E164=$A$2,F$2,IF(E164&lt;&gt;"",VLOOKUP($A164,enum!$A$1:$L$361,F$1),""))</f>
        <v>R</v>
      </c>
      <c r="G164" s="67" t="str">
        <f>IF(F164=$A$2,G$2,IF(F164&lt;&gt;"",VLOOKUP($A164,enum!$A$1:$L$361,G$1),""))</f>
        <v>RAM</v>
      </c>
      <c r="H164" s="140" t="s">
        <v>201</v>
      </c>
      <c r="I164" s="141" t="s">
        <v>690</v>
      </c>
      <c r="J164" s="142" t="s">
        <v>202</v>
      </c>
      <c r="K164" s="143" t="s">
        <v>191</v>
      </c>
      <c r="L164" s="147" t="s">
        <v>1103</v>
      </c>
      <c r="M164" s="87" t="s">
        <v>1042</v>
      </c>
    </row>
    <row r="165" spans="1:14" s="124" customFormat="1" x14ac:dyDescent="0.2">
      <c r="A165" s="67">
        <v>221</v>
      </c>
      <c r="B165" s="66" t="str">
        <f>IF(C165=$A$2,B$2,IF(C165&lt;&gt;"",VLOOKUP($A165,enum!$A$1:$L$361,B$1),""))</f>
        <v>i_tR_BT=285</v>
      </c>
      <c r="C165" s="66" t="str">
        <f>IF(A165=$A$2,C$2,IF(A165&lt;&gt;"",VLOOKUP($A165,enum!$A$1:$L$361,C$1),""))</f>
        <v>CHANNEL=0..15</v>
      </c>
      <c r="D165" s="66" t="str">
        <f>IF(B165=$A$2,D$2,IF(B165&lt;&gt;"",VLOOKUP($A165,enum!$A$1:$L$361,D$1),""))</f>
        <v>TIME_ITEM</v>
      </c>
      <c r="E165" s="67" t="str">
        <f>IF(D165=$A$2,E$2,IF(D165&lt;&gt;"",VLOOKUP($A165,enum!$A$1:$L$361,E$1),""))</f>
        <v>RW</v>
      </c>
      <c r="F165" s="67" t="str">
        <f>IF(E165=$A$2,F$2,IF(E165&lt;&gt;"",VLOOKUP($A165,enum!$A$1:$L$361,F$1),""))</f>
        <v>RW</v>
      </c>
      <c r="G165" s="67" t="str">
        <f>IF(F165=$A$2,G$2,IF(F165&lt;&gt;"",VLOOKUP($A165,enum!$A$1:$L$361,G$1),""))</f>
        <v>RAM</v>
      </c>
      <c r="H165" s="140" t="s">
        <v>536</v>
      </c>
      <c r="I165" s="141" t="s">
        <v>690</v>
      </c>
      <c r="J165" s="142" t="s">
        <v>125</v>
      </c>
      <c r="K165" s="143" t="s">
        <v>125</v>
      </c>
      <c r="L165" s="140" t="s">
        <v>694</v>
      </c>
      <c r="M165" s="87" t="s">
        <v>156</v>
      </c>
    </row>
    <row r="166" spans="1:14" s="124" customFormat="1" x14ac:dyDescent="0.2">
      <c r="A166" s="67">
        <v>222</v>
      </c>
      <c r="B166" s="66" t="str">
        <f>IF(C166=$A$2,B$2,IF(C166&lt;&gt;"",VLOOKUP($A166,enum!$A$1:$L$361,B$1),""))</f>
        <v>i_tN_BT=286</v>
      </c>
      <c r="C166" s="66" t="str">
        <f>IF(A166=$A$2,C$2,IF(A166&lt;&gt;"",VLOOKUP($A166,enum!$A$1:$L$361,C$1),""))</f>
        <v>CHANNEL=0..15</v>
      </c>
      <c r="D166" s="66" t="str">
        <f>IF(B166=$A$2,D$2,IF(B166&lt;&gt;"",VLOOKUP($A166,enum!$A$1:$L$361,D$1),""))</f>
        <v>TIME_ITEM</v>
      </c>
      <c r="E166" s="67" t="str">
        <f>IF(D166=$A$2,E$2,IF(D166&lt;&gt;"",VLOOKUP($A166,enum!$A$1:$L$361,E$1),""))</f>
        <v>RW</v>
      </c>
      <c r="F166" s="67" t="str">
        <f>IF(E166=$A$2,F$2,IF(E166&lt;&gt;"",VLOOKUP($A166,enum!$A$1:$L$361,F$1),""))</f>
        <v>RW</v>
      </c>
      <c r="G166" s="67" t="str">
        <f>IF(F166=$A$2,G$2,IF(F166&lt;&gt;"",VLOOKUP($A166,enum!$A$1:$L$361,G$1),""))</f>
        <v>RAM</v>
      </c>
      <c r="H166" s="140" t="s">
        <v>539</v>
      </c>
      <c r="I166" s="141" t="s">
        <v>690</v>
      </c>
      <c r="J166" s="142" t="s">
        <v>125</v>
      </c>
      <c r="K166" s="143" t="s">
        <v>125</v>
      </c>
      <c r="L166" s="140" t="s">
        <v>694</v>
      </c>
      <c r="M166" s="87" t="s">
        <v>156</v>
      </c>
    </row>
    <row r="167" spans="1:14" s="125" customFormat="1" x14ac:dyDescent="0.2">
      <c r="A167" s="123" t="s">
        <v>587</v>
      </c>
      <c r="B167" s="123" t="str">
        <f>IF(C167=$A$2,B$2,IF(C167&lt;&gt;"",VLOOKUP($A167,enum!$A$1:$L$361,B$1),""))</f>
        <v>ITEM_ID</v>
      </c>
      <c r="C167" s="123" t="str">
        <f>IF(A167=$A$2,C$2,IF(A167&lt;&gt;"",VLOOKUP($A167,enum!$A$1:$L$361,C$1),""))</f>
        <v>CODE</v>
      </c>
      <c r="D167" s="123" t="str">
        <f>IF(B167=$A$2,D$2,IF(B167&lt;&gt;"",VLOOKUP($A167,enum!$A$1:$L$361,D$1),""))</f>
        <v>TYPE</v>
      </c>
      <c r="E167" s="123" t="str">
        <f>IF(D167=$A$2,E$2,IF(D167&lt;&gt;"",VLOOKUP($A167,enum!$A$1:$L$361,E$1),""))</f>
        <v>CC</v>
      </c>
      <c r="F167" s="123" t="str">
        <f>IF(E167=$A$2,F$2,IF(E167&lt;&gt;"",VLOOKUP($A167,enum!$A$1:$L$361,F$1),""))</f>
        <v>CL</v>
      </c>
      <c r="G167" s="123" t="str">
        <f>IF(F167=$A$2,G$2,IF(F167&lt;&gt;"",VLOOKUP($A167,enum!$A$1:$L$361,G$1),""))</f>
        <v>MEM</v>
      </c>
      <c r="H167" s="123" t="s">
        <v>701</v>
      </c>
      <c r="I167" s="123" t="s">
        <v>721</v>
      </c>
      <c r="J167" s="123" t="s">
        <v>699</v>
      </c>
      <c r="K167" s="123" t="s">
        <v>700</v>
      </c>
      <c r="L167" s="123" t="s">
        <v>702</v>
      </c>
      <c r="M167" s="60"/>
    </row>
    <row r="168" spans="1:14" s="125" customFormat="1" x14ac:dyDescent="0.2">
      <c r="A168" s="65"/>
      <c r="B168" s="66" t="str">
        <f>IF(C168=$A$2,B$2,IF(C168&lt;&gt;"",VLOOKUP($A168,enum!$A$1:$L$361,B$1),""))</f>
        <v/>
      </c>
      <c r="C168" s="66" t="str">
        <f>IF(A168=$A$2,C$2,IF(A168&lt;&gt;"",VLOOKUP($A168,enum!$A$1:$L$361,C$1),""))</f>
        <v/>
      </c>
      <c r="D168" s="66" t="str">
        <f>IF(B168=$A$2,D$2,IF(B168&lt;&gt;"",VLOOKUP($A168,enum!$A$1:$L$361,D$1),""))</f>
        <v/>
      </c>
      <c r="E168" s="67" t="str">
        <f>IF(D168=$A$2,E$2,IF(D168&lt;&gt;"",VLOOKUP($A168,enum!$A$1:$L$361,E$1),""))</f>
        <v/>
      </c>
      <c r="F168" s="67" t="str">
        <f>IF(E168=$A$2,F$2,IF(E168&lt;&gt;"",VLOOKUP($A168,enum!$A$1:$L$361,F$1),""))</f>
        <v/>
      </c>
      <c r="G168" s="67" t="str">
        <f>IF(F168=$A$2,G$2,IF(F168&lt;&gt;"",VLOOKUP($A168,enum!$A$1:$L$361,G$1),""))</f>
        <v/>
      </c>
      <c r="H168" s="184" t="s">
        <v>856</v>
      </c>
      <c r="I168" s="184"/>
      <c r="J168" s="184"/>
      <c r="K168" s="184"/>
      <c r="L168" s="184"/>
      <c r="M168" s="60"/>
    </row>
    <row r="169" spans="1:14" s="125" customFormat="1" ht="22.5" x14ac:dyDescent="0.2">
      <c r="A169" s="65">
        <v>129</v>
      </c>
      <c r="B169" s="66" t="str">
        <f>IF(C169=$A$2,B$2,IF(C169&lt;&gt;"",VLOOKUP($A169,enum!$A$1:$L$361,B$1),""))</f>
        <v>i_ICS_TIME_TC=193</v>
      </c>
      <c r="C169" s="66" t="str">
        <f>IF(A169=$A$2,C$2,IF(A169&lt;&gt;"",VLOOKUP($A169,enum!$A$1:$L$361,C$1),""))</f>
        <v>CHANNEL=0..15</v>
      </c>
      <c r="D169" s="66" t="str">
        <f>IF(B169=$A$2,D$2,IF(B169&lt;&gt;"",VLOOKUP($A169,enum!$A$1:$L$361,D$1),""))</f>
        <v>TIME_ITEM</v>
      </c>
      <c r="E169" s="67" t="str">
        <f>IF(D169=$A$2,E$2,IF(D169&lt;&gt;"",VLOOKUP($A169,enum!$A$1:$L$361,E$1),""))</f>
        <v>RW</v>
      </c>
      <c r="F169" s="67" t="str">
        <f>IF(E169=$A$2,F$2,IF(E169&lt;&gt;"",VLOOKUP($A169,enum!$A$1:$L$361,F$1),""))</f>
        <v>RW</v>
      </c>
      <c r="G169" s="67" t="str">
        <f>IF(F169=$A$2,G$2,IF(F169&lt;&gt;"",VLOOKUP($A169,enum!$A$1:$L$361,G$1),""))</f>
        <v>ROM</v>
      </c>
      <c r="H169" s="114" t="s">
        <v>735</v>
      </c>
      <c r="I169" s="54" t="s">
        <v>690</v>
      </c>
      <c r="J169" s="59">
        <v>100</v>
      </c>
      <c r="K169" s="59" t="s">
        <v>55</v>
      </c>
      <c r="L169" s="102" t="s">
        <v>859</v>
      </c>
      <c r="M169" s="87" t="s">
        <v>56</v>
      </c>
      <c r="N169" s="128"/>
    </row>
    <row r="170" spans="1:14" s="125" customFormat="1" ht="22.5" x14ac:dyDescent="0.2">
      <c r="A170" s="65">
        <v>130</v>
      </c>
      <c r="B170" s="66" t="str">
        <f>IF(C170=$A$2,B$2,IF(C170&lt;&gt;"",VLOOKUP($A170,enum!$A$1:$L$361,B$1),""))</f>
        <v>i_ICS_FILTRO_AR=194</v>
      </c>
      <c r="C170" s="66" t="str">
        <f>IF(A170=$A$2,C$2,IF(A170&lt;&gt;"",VLOOKUP($A170,enum!$A$1:$L$361,C$1),""))</f>
        <v>CHANNEL=0..15</v>
      </c>
      <c r="D170" s="66" t="str">
        <f>IF(B170=$A$2,D$2,IF(B170&lt;&gt;"",VLOOKUP($A170,enum!$A$1:$L$361,D$1),""))</f>
        <v>TIME_ITEM</v>
      </c>
      <c r="E170" s="67" t="str">
        <f>IF(D170=$A$2,E$2,IF(D170&lt;&gt;"",VLOOKUP($A170,enum!$A$1:$L$361,E$1),""))</f>
        <v>RW</v>
      </c>
      <c r="F170" s="67" t="str">
        <f>IF(E170=$A$2,F$2,IF(E170&lt;&gt;"",VLOOKUP($A170,enum!$A$1:$L$361,F$1),""))</f>
        <v>RW</v>
      </c>
      <c r="G170" s="67" t="str">
        <f>IF(F170=$A$2,G$2,IF(F170&lt;&gt;"",VLOOKUP($A170,enum!$A$1:$L$361,G$1),""))</f>
        <v>ROM</v>
      </c>
      <c r="H170" s="114" t="s">
        <v>857</v>
      </c>
      <c r="I170" s="54" t="s">
        <v>690</v>
      </c>
      <c r="J170" s="59">
        <v>50</v>
      </c>
      <c r="K170" s="57" t="s">
        <v>759</v>
      </c>
      <c r="L170" s="102" t="s">
        <v>851</v>
      </c>
      <c r="M170" s="87" t="s">
        <v>758</v>
      </c>
      <c r="N170" s="128"/>
    </row>
    <row r="171" spans="1:14" s="125" customFormat="1" ht="33.75" x14ac:dyDescent="0.2">
      <c r="A171" s="65">
        <v>131</v>
      </c>
      <c r="B171" s="66" t="str">
        <f>IF(C171=$A$2,B$2,IF(C171&lt;&gt;"",VLOOKUP($A171,enum!$A$1:$L$361,B$1),""))</f>
        <v>i_ICS_INC_STATI=195</v>
      </c>
      <c r="C171" s="66" t="str">
        <f>IF(A171=$A$2,C$2,IF(A171&lt;&gt;"",VLOOKUP($A171,enum!$A$1:$L$361,C$1),""))</f>
        <v>CHANNEL=0..15</v>
      </c>
      <c r="D171" s="66" t="str">
        <f>IF(B171=$A$2,D$2,IF(B171&lt;&gt;"",VLOOKUP($A171,enum!$A$1:$L$361,D$1),""))</f>
        <v>TIME_ITEM</v>
      </c>
      <c r="E171" s="67" t="str">
        <f>IF(D171=$A$2,E$2,IF(D171&lt;&gt;"",VLOOKUP($A171,enum!$A$1:$L$361,E$1),""))</f>
        <v>RW</v>
      </c>
      <c r="F171" s="67" t="str">
        <f>IF(E171=$A$2,F$2,IF(E171&lt;&gt;"",VLOOKUP($A171,enum!$A$1:$L$361,F$1),""))</f>
        <v>RW</v>
      </c>
      <c r="G171" s="67" t="str">
        <f>IF(F171=$A$2,G$2,IF(F171&lt;&gt;"",VLOOKUP($A171,enum!$A$1:$L$361,G$1),""))</f>
        <v>ROM</v>
      </c>
      <c r="H171" s="114" t="s">
        <v>858</v>
      </c>
      <c r="I171" s="54" t="s">
        <v>690</v>
      </c>
      <c r="J171" s="59">
        <v>12</v>
      </c>
      <c r="K171" s="57" t="s">
        <v>760</v>
      </c>
      <c r="L171" s="102" t="s">
        <v>860</v>
      </c>
      <c r="M171" s="87" t="s">
        <v>59</v>
      </c>
      <c r="N171" s="128"/>
    </row>
    <row r="172" spans="1:14" s="125" customFormat="1" ht="33.75" x14ac:dyDescent="0.2">
      <c r="A172" s="65"/>
      <c r="B172" s="66" t="str">
        <f>IF(C172=$A$2,B$2,IF(C172&lt;&gt;"",VLOOKUP($A172,enum!$A$1:$L$361,B$1),""))</f>
        <v/>
      </c>
      <c r="C172" s="66" t="str">
        <f>IF(A172=$A$2,C$2,IF(A172&lt;&gt;"",VLOOKUP($A172,enum!$A$1:$L$361,C$1),""))</f>
        <v/>
      </c>
      <c r="D172" s="66" t="str">
        <f>IF(B172=$A$2,D$2,IF(B172&lt;&gt;"",VLOOKUP($A172,enum!$A$1:$L$361,D$1),""))</f>
        <v/>
      </c>
      <c r="E172" s="67" t="str">
        <f>IF(D172=$A$2,E$2,IF(D172&lt;&gt;"",VLOOKUP($A172,enum!$A$1:$L$361,E$1),""))</f>
        <v/>
      </c>
      <c r="F172" s="67" t="str">
        <f>IF(E172=$A$2,F$2,IF(E172&lt;&gt;"",VLOOKUP($A172,enum!$A$1:$L$361,F$1),""))</f>
        <v/>
      </c>
      <c r="G172" s="67" t="str">
        <f>IF(F172=$A$2,G$2,IF(F172&lt;&gt;"",VLOOKUP($A172,enum!$A$1:$L$361,G$1),""))</f>
        <v/>
      </c>
      <c r="H172" s="114" t="s">
        <v>702</v>
      </c>
      <c r="I172" s="54" t="s">
        <v>690</v>
      </c>
      <c r="J172" s="59" t="s">
        <v>21</v>
      </c>
      <c r="K172" s="115" t="s">
        <v>861</v>
      </c>
      <c r="L172" s="102" t="s">
        <v>1001</v>
      </c>
      <c r="M172" s="87" t="s">
        <v>60</v>
      </c>
      <c r="N172" s="128"/>
    </row>
    <row r="173" spans="1:14" s="125" customFormat="1" ht="22.5" x14ac:dyDescent="0.2">
      <c r="A173" s="65">
        <v>132</v>
      </c>
      <c r="B173" s="66" t="str">
        <f>IF(C173=$A$2,B$2,IF(C173&lt;&gt;"",VLOOKUP($A173,enum!$A$1:$L$361,B$1),""))</f>
        <v>i_ICS_PRES_RG=196</v>
      </c>
      <c r="C173" s="66" t="str">
        <f>IF(A173=$A$2,C$2,IF(A173&lt;&gt;"",VLOOKUP($A173,enum!$A$1:$L$361,C$1),""))</f>
        <v>CHANNEL=0..15</v>
      </c>
      <c r="D173" s="66" t="str">
        <f>IF(B173=$A$2,D$2,IF(B173&lt;&gt;"",VLOOKUP($A173,enum!$A$1:$L$361,D$1),""))</f>
        <v>BOOL_ITEM</v>
      </c>
      <c r="E173" s="67" t="str">
        <f>IF(D173=$A$2,E$2,IF(D173&lt;&gt;"",VLOOKUP($A173,enum!$A$1:$L$361,E$1),""))</f>
        <v>RW</v>
      </c>
      <c r="F173" s="67" t="str">
        <f>IF(E173=$A$2,F$2,IF(E173&lt;&gt;"",VLOOKUP($A173,enum!$A$1:$L$361,F$1),""))</f>
        <v>RW</v>
      </c>
      <c r="G173" s="67" t="str">
        <f>IF(F173=$A$2,G$2,IF(F173&lt;&gt;"",VLOOKUP($A173,enum!$A$1:$L$361,G$1),""))</f>
        <v>ROM</v>
      </c>
      <c r="H173" s="114" t="s">
        <v>863</v>
      </c>
      <c r="I173" s="54" t="s">
        <v>690</v>
      </c>
      <c r="J173" s="59" t="s">
        <v>686</v>
      </c>
      <c r="K173" s="59" t="s">
        <v>755</v>
      </c>
      <c r="L173" s="60" t="s">
        <v>809</v>
      </c>
      <c r="M173" s="87" t="s">
        <v>46</v>
      </c>
      <c r="N173" s="128"/>
    </row>
    <row r="174" spans="1:14" s="125" customFormat="1" ht="22.5" x14ac:dyDescent="0.2">
      <c r="A174" s="65">
        <v>133</v>
      </c>
      <c r="B174" s="66" t="str">
        <f>IF(C174=$A$2,B$2,IF(C174&lt;&gt;"",VLOOKUP($A174,enum!$A$1:$L$361,B$1),""))</f>
        <v>i_ICS_ISV_DEF=197</v>
      </c>
      <c r="C174" s="66" t="str">
        <f>IF(A174=$A$2,C$2,IF(A174&lt;&gt;"",VLOOKUP($A174,enum!$A$1:$L$361,C$1),""))</f>
        <v>CHANNEL=0..15</v>
      </c>
      <c r="D174" s="66" t="str">
        <f>IF(B174=$A$2,D$2,IF(B174&lt;&gt;"",VLOOKUP($A174,enum!$A$1:$L$361,D$1),""))</f>
        <v>BOOL_ITEM</v>
      </c>
      <c r="E174" s="67" t="str">
        <f>IF(D174=$A$2,E$2,IF(D174&lt;&gt;"",VLOOKUP($A174,enum!$A$1:$L$361,E$1),""))</f>
        <v>RW</v>
      </c>
      <c r="F174" s="67" t="str">
        <f>IF(E174=$A$2,F$2,IF(E174&lt;&gt;"",VLOOKUP($A174,enum!$A$1:$L$361,F$1),""))</f>
        <v>RW</v>
      </c>
      <c r="G174" s="67" t="str">
        <f>IF(F174=$A$2,G$2,IF(F174&lt;&gt;"",VLOOKUP($A174,enum!$A$1:$L$361,G$1),""))</f>
        <v>ROM</v>
      </c>
      <c r="H174" s="105" t="s">
        <v>1127</v>
      </c>
      <c r="I174" s="60" t="s">
        <v>864</v>
      </c>
      <c r="J174" s="59">
        <v>0</v>
      </c>
      <c r="K174" s="108" t="s">
        <v>862</v>
      </c>
      <c r="L174" s="60" t="s">
        <v>1106</v>
      </c>
      <c r="M174" s="87" t="s">
        <v>61</v>
      </c>
      <c r="N174" s="128"/>
    </row>
    <row r="175" spans="1:14" s="125" customFormat="1" ht="15" customHeight="1" thickBot="1" x14ac:dyDescent="0.3">
      <c r="A175" s="65"/>
      <c r="B175" s="66" t="str">
        <f>IF(C175=$A$2,B$2,IF(C175&lt;&gt;"",VLOOKUP($A175,enum!$A$1:$L$361,B$1),""))</f>
        <v/>
      </c>
      <c r="C175" s="66" t="str">
        <f>IF(A175=$A$2,C$2,IF(A175&lt;&gt;"",VLOOKUP($A175,enum!$A$1:$L$361,C$1),""))</f>
        <v/>
      </c>
      <c r="D175" s="66" t="str">
        <f>IF(B175=$A$2,D$2,IF(B175&lt;&gt;"",VLOOKUP($A175,enum!$A$1:$L$361,D$1),""))</f>
        <v/>
      </c>
      <c r="E175" s="67" t="str">
        <f>IF(D175=$A$2,E$2,IF(D175&lt;&gt;"",VLOOKUP($A175,enum!$A$1:$L$361,E$1),""))</f>
        <v/>
      </c>
      <c r="F175" s="67" t="str">
        <f>IF(E175=$A$2,F$2,IF(E175&lt;&gt;"",VLOOKUP($A175,enum!$A$1:$L$361,F$1),""))</f>
        <v/>
      </c>
      <c r="G175" s="159" t="str">
        <f>IF(F175=$A$2,G$2,IF(F175&lt;&gt;"",VLOOKUP($A175,enum!$A$1:$L$361,G$1),""))</f>
        <v/>
      </c>
      <c r="H175" s="186" t="s">
        <v>1153</v>
      </c>
      <c r="I175" s="187"/>
      <c r="J175" s="187"/>
      <c r="K175" s="187"/>
      <c r="L175" s="188"/>
      <c r="M175" s="60"/>
    </row>
    <row r="176" spans="1:14" s="125" customFormat="1" ht="23.25" thickBot="1" x14ac:dyDescent="0.25">
      <c r="A176" s="65">
        <v>134</v>
      </c>
      <c r="B176" s="66" t="str">
        <f>IF(C176=$A$2,B$2,IF(C176&lt;&gt;"",VLOOKUP($A176,enum!$A$1:$L$361,B$1),""))</f>
        <v>i_ICS_RGO_STATO_RIP=198</v>
      </c>
      <c r="C176" s="66" t="str">
        <f>IF(A176=$A$2,C$2,IF(A176&lt;&gt;"",VLOOKUP($A176,enum!$A$1:$L$361,C$1),""))</f>
        <v>CHANNEL=0..15</v>
      </c>
      <c r="D176" s="66" t="str">
        <f>IF(B176=$A$2,D$2,IF(B176&lt;&gt;"",VLOOKUP($A176,enum!$A$1:$L$361,D$1),""))</f>
        <v>BOOL_ITEM</v>
      </c>
      <c r="E176" s="67" t="str">
        <f>IF(D176=$A$2,E$2,IF(D176&lt;&gt;"",VLOOKUP($A176,enum!$A$1:$L$361,E$1),""))</f>
        <v>RW</v>
      </c>
      <c r="F176" s="67" t="str">
        <f>IF(E176=$A$2,F$2,IF(E176&lt;&gt;"",VLOOKUP($A176,enum!$A$1:$L$361,F$1),""))</f>
        <v>RW</v>
      </c>
      <c r="G176" s="67" t="str">
        <f>IF(F176=$A$2,G$2,IF(F176&lt;&gt;"",VLOOKUP($A176,enum!$A$1:$L$361,G$1),""))</f>
        <v>ROM</v>
      </c>
      <c r="H176" s="89" t="s">
        <v>828</v>
      </c>
      <c r="I176" s="60" t="s">
        <v>690</v>
      </c>
      <c r="J176" s="59" t="s">
        <v>739</v>
      </c>
      <c r="K176" s="59" t="s">
        <v>740</v>
      </c>
      <c r="L176" s="60" t="s">
        <v>817</v>
      </c>
      <c r="M176" s="87" t="s">
        <v>48</v>
      </c>
      <c r="N176" s="128"/>
    </row>
    <row r="177" spans="1:14" s="125" customFormat="1" ht="22.5" customHeight="1" thickBot="1" x14ac:dyDescent="0.25">
      <c r="A177" s="65">
        <v>135</v>
      </c>
      <c r="B177" s="66" t="str">
        <f>IF(C177=$A$2,B$2,IF(C177&lt;&gt;"",VLOOKUP($A177,enum!$A$1:$L$361,B$1),""))</f>
        <v>i_ICS_RGO_FILTRO_AR=199</v>
      </c>
      <c r="C177" s="66" t="str">
        <f>IF(A177=$A$2,C$2,IF(A177&lt;&gt;"",VLOOKUP($A177,enum!$A$1:$L$361,C$1),""))</f>
        <v>CHANNEL=0..15</v>
      </c>
      <c r="D177" s="66" t="str">
        <f>IF(B177=$A$2,D$2,IF(B177&lt;&gt;"",VLOOKUP($A177,enum!$A$1:$L$361,D$1),""))</f>
        <v>TIME_ITEM</v>
      </c>
      <c r="E177" s="67" t="str">
        <f>IF(D177=$A$2,E$2,IF(D177&lt;&gt;"",VLOOKUP($A177,enum!$A$1:$L$361,E$1),""))</f>
        <v>RW</v>
      </c>
      <c r="F177" s="67" t="str">
        <f>IF(E177=$A$2,F$2,IF(E177&lt;&gt;"",VLOOKUP($A177,enum!$A$1:$L$361,F$1),""))</f>
        <v>RW</v>
      </c>
      <c r="G177" s="67" t="str">
        <f>IF(F177=$A$2,G$2,IF(F177&lt;&gt;"",VLOOKUP($A177,enum!$A$1:$L$361,G$1),""))</f>
        <v>ROM</v>
      </c>
      <c r="H177" s="90" t="s">
        <v>803</v>
      </c>
      <c r="I177" s="60" t="s">
        <v>690</v>
      </c>
      <c r="J177" s="59">
        <v>10</v>
      </c>
      <c r="K177" s="59" t="s">
        <v>57</v>
      </c>
      <c r="L177" s="60" t="s">
        <v>850</v>
      </c>
      <c r="M177" s="87" t="s">
        <v>49</v>
      </c>
      <c r="N177" s="128"/>
    </row>
    <row r="178" spans="1:14" s="125" customFormat="1" ht="23.25" thickBot="1" x14ac:dyDescent="0.25">
      <c r="A178" s="65">
        <v>136</v>
      </c>
      <c r="B178" s="66" t="str">
        <f>IF(C178=$A$2,B$2,IF(C178&lt;&gt;"",VLOOKUP($A178,enum!$A$1:$L$361,B$1),""))</f>
        <v>i_ICS_RGO_GEN_EVE=200</v>
      </c>
      <c r="C178" s="66" t="str">
        <f>IF(A178=$A$2,C$2,IF(A178&lt;&gt;"",VLOOKUP($A178,enum!$A$1:$L$361,C$1),""))</f>
        <v>CHANNEL=0..15</v>
      </c>
      <c r="D178" s="66" t="str">
        <f>IF(B178=$A$2,D$2,IF(B178&lt;&gt;"",VLOOKUP($A178,enum!$A$1:$L$361,D$1),""))</f>
        <v>BOOL_ITEM</v>
      </c>
      <c r="E178" s="67" t="str">
        <f>IF(D178=$A$2,E$2,IF(D178&lt;&gt;"",VLOOKUP($A178,enum!$A$1:$L$361,E$1),""))</f>
        <v>RW</v>
      </c>
      <c r="F178" s="67" t="str">
        <f>IF(E178=$A$2,F$2,IF(E178&lt;&gt;"",VLOOKUP($A178,enum!$A$1:$L$361,F$1),""))</f>
        <v>RW</v>
      </c>
      <c r="G178" s="67" t="str">
        <f>IF(F178=$A$2,G$2,IF(F178&lt;&gt;"",VLOOKUP($A178,enum!$A$1:$L$361,G$1),""))</f>
        <v>ROM</v>
      </c>
      <c r="H178" s="90" t="s">
        <v>689</v>
      </c>
      <c r="I178" s="54" t="s">
        <v>690</v>
      </c>
      <c r="J178" s="59" t="s">
        <v>686</v>
      </c>
      <c r="K178" s="59" t="s">
        <v>755</v>
      </c>
      <c r="L178" s="60" t="s">
        <v>814</v>
      </c>
      <c r="M178" s="87" t="s">
        <v>62</v>
      </c>
      <c r="N178" s="128"/>
    </row>
    <row r="179" spans="1:14" s="125" customFormat="1" ht="45.75" thickBot="1" x14ac:dyDescent="0.25">
      <c r="A179" s="65">
        <v>137</v>
      </c>
      <c r="B179" s="66" t="str">
        <f>IF(C179=$A$2,B$2,IF(C179&lt;&gt;"",VLOOKUP($A179,enum!$A$1:$L$361,B$1),""))</f>
        <v>i_ICS_RGO_TIPO_GEN=201</v>
      </c>
      <c r="C179" s="66" t="str">
        <f>IF(A179=$A$2,C$2,IF(A179&lt;&gt;"",VLOOKUP($A179,enum!$A$1:$L$361,C$1),""))</f>
        <v>CHANNEL=0..15</v>
      </c>
      <c r="D179" s="66" t="str">
        <f>IF(B179=$A$2,D$2,IF(B179&lt;&gt;"",VLOOKUP($A179,enum!$A$1:$L$361,D$1),""))</f>
        <v>BOOL_ITEM</v>
      </c>
      <c r="E179" s="67" t="str">
        <f>IF(D179=$A$2,E$2,IF(D179&lt;&gt;"",VLOOKUP($A179,enum!$A$1:$L$361,E$1),""))</f>
        <v>RW</v>
      </c>
      <c r="F179" s="67" t="str">
        <f>IF(E179=$A$2,F$2,IF(E179&lt;&gt;"",VLOOKUP($A179,enum!$A$1:$L$361,F$1),""))</f>
        <v>RW</v>
      </c>
      <c r="G179" s="67" t="str">
        <f>IF(F179=$A$2,G$2,IF(F179&lt;&gt;"",VLOOKUP($A179,enum!$A$1:$L$361,G$1),""))</f>
        <v>ROM</v>
      </c>
      <c r="H179" s="90" t="s">
        <v>741</v>
      </c>
      <c r="I179" s="60" t="s">
        <v>742</v>
      </c>
      <c r="J179" s="59">
        <v>1</v>
      </c>
      <c r="K179" s="59" t="s">
        <v>865</v>
      </c>
      <c r="L179" s="60" t="s">
        <v>818</v>
      </c>
      <c r="M179" s="87" t="s">
        <v>569</v>
      </c>
      <c r="N179" s="128"/>
    </row>
    <row r="180" spans="1:14" s="125" customFormat="1" ht="45.75" thickBot="1" x14ac:dyDescent="0.25">
      <c r="A180" s="65">
        <v>138</v>
      </c>
      <c r="B180" s="66" t="str">
        <f>IF(C180=$A$2,B$2,IF(C180&lt;&gt;"",VLOOKUP($A180,enum!$A$1:$L$361,B$1),""))</f>
        <v>i_ICS_RGO_EVE_SPONT=202</v>
      </c>
      <c r="C180" s="66" t="str">
        <f>IF(A180=$A$2,C$2,IF(A180&lt;&gt;"",VLOOKUP($A180,enum!$A$1:$L$361,C$1),""))</f>
        <v>CHANNEL=0..15</v>
      </c>
      <c r="D180" s="66" t="str">
        <f>IF(B180=$A$2,D$2,IF(B180&lt;&gt;"",VLOOKUP($A180,enum!$A$1:$L$361,D$1),""))</f>
        <v>BOOL_ITEM</v>
      </c>
      <c r="E180" s="67" t="str">
        <f>IF(D180=$A$2,E$2,IF(D180&lt;&gt;"",VLOOKUP($A180,enum!$A$1:$L$361,E$1),""))</f>
        <v>RW</v>
      </c>
      <c r="F180" s="67" t="str">
        <f>IF(E180=$A$2,F$2,IF(E180&lt;&gt;"",VLOOKUP($A180,enum!$A$1:$L$361,F$1),""))</f>
        <v>RW</v>
      </c>
      <c r="G180" s="67" t="str">
        <f>IF(F180=$A$2,G$2,IF(F180&lt;&gt;"",VLOOKUP($A180,enum!$A$1:$L$361,G$1),""))</f>
        <v>ROM</v>
      </c>
      <c r="H180" s="90" t="s">
        <v>743</v>
      </c>
      <c r="I180" s="60" t="s">
        <v>742</v>
      </c>
      <c r="J180" s="59" t="s">
        <v>756</v>
      </c>
      <c r="K180" s="59" t="s">
        <v>755</v>
      </c>
      <c r="L180" s="102" t="s">
        <v>1000</v>
      </c>
      <c r="M180" s="87" t="s">
        <v>50</v>
      </c>
      <c r="N180" s="128"/>
    </row>
    <row r="181" spans="1:14" s="125" customFormat="1" ht="15" customHeight="1" thickBot="1" x14ac:dyDescent="0.25">
      <c r="A181" s="65"/>
      <c r="B181" s="66" t="str">
        <f>IF(C181=$A$2,B$2,IF(C181&lt;&gt;"",VLOOKUP($A181,enum!$A$1:$L$361,B$1),""))</f>
        <v/>
      </c>
      <c r="C181" s="66" t="str">
        <f>IF(A181=$A$2,C$2,IF(A181&lt;&gt;"",VLOOKUP($A181,enum!$A$1:$L$361,C$1),""))</f>
        <v/>
      </c>
      <c r="D181" s="66" t="str">
        <f>IF(B181=$A$2,D$2,IF(B181&lt;&gt;"",VLOOKUP($A181,enum!$A$1:$L$361,D$1),""))</f>
        <v/>
      </c>
      <c r="E181" s="67" t="str">
        <f>IF(D181=$A$2,E$2,IF(D181&lt;&gt;"",VLOOKUP($A181,enum!$A$1:$L$361,E$1),""))</f>
        <v/>
      </c>
      <c r="F181" s="67" t="str">
        <f>IF(E181=$A$2,F$2,IF(E181&lt;&gt;"",VLOOKUP($A181,enum!$A$1:$L$361,F$1),""))</f>
        <v/>
      </c>
      <c r="G181" s="67" t="str">
        <f>IF(F181=$A$2,G$2,IF(F181&lt;&gt;"",VLOOKUP($A181,enum!$A$1:$L$361,G$1),""))</f>
        <v/>
      </c>
      <c r="H181" s="185" t="s">
        <v>1152</v>
      </c>
      <c r="I181" s="185"/>
      <c r="J181" s="185"/>
      <c r="K181" s="185"/>
      <c r="L181" s="185"/>
      <c r="M181" s="60"/>
    </row>
    <row r="182" spans="1:14" s="125" customFormat="1" ht="23.25" thickBot="1" x14ac:dyDescent="0.25">
      <c r="A182" s="65">
        <v>139</v>
      </c>
      <c r="B182" s="66" t="str">
        <f>IF(C182=$A$2,B$2,IF(C182&lt;&gt;"",VLOOKUP($A182,enum!$A$1:$L$361,B$1),""))</f>
        <v>i_ICS_RGI_STATO_RIP=203</v>
      </c>
      <c r="C182" s="66" t="str">
        <f>IF(A182=$A$2,C$2,IF(A182&lt;&gt;"",VLOOKUP($A182,enum!$A$1:$L$361,C$1),""))</f>
        <v>CHANNEL=0..15</v>
      </c>
      <c r="D182" s="66" t="str">
        <f>IF(B182=$A$2,D$2,IF(B182&lt;&gt;"",VLOOKUP($A182,enum!$A$1:$L$361,D$1),""))</f>
        <v>BOOL_ITEM</v>
      </c>
      <c r="E182" s="67" t="str">
        <f>IF(D182=$A$2,E$2,IF(D182&lt;&gt;"",VLOOKUP($A182,enum!$A$1:$L$361,E$1),""))</f>
        <v>RW</v>
      </c>
      <c r="F182" s="67" t="str">
        <f>IF(E182=$A$2,F$2,IF(E182&lt;&gt;"",VLOOKUP($A182,enum!$A$1:$L$361,F$1),""))</f>
        <v>RW</v>
      </c>
      <c r="G182" s="67" t="str">
        <f>IF(F182=$A$2,G$2,IF(F182&lt;&gt;"",VLOOKUP($A182,enum!$A$1:$L$361,G$1),""))</f>
        <v>ROM</v>
      </c>
      <c r="H182" s="89" t="s">
        <v>828</v>
      </c>
      <c r="I182" s="54" t="s">
        <v>690</v>
      </c>
      <c r="J182" s="59" t="s">
        <v>739</v>
      </c>
      <c r="K182" s="59" t="s">
        <v>740</v>
      </c>
      <c r="L182" s="60" t="s">
        <v>819</v>
      </c>
      <c r="M182" s="87" t="s">
        <v>51</v>
      </c>
      <c r="N182" s="128"/>
    </row>
    <row r="183" spans="1:14" s="125" customFormat="1" ht="12" thickBot="1" x14ac:dyDescent="0.25">
      <c r="A183" s="65">
        <v>140</v>
      </c>
      <c r="B183" s="66" t="str">
        <f>IF(C183=$A$2,B$2,IF(C183&lt;&gt;"",VLOOKUP($A183,enum!$A$1:$L$361,B$1),""))</f>
        <v>i_ICS_RGI_FILTRO_AR=204</v>
      </c>
      <c r="C183" s="66" t="str">
        <f>IF(A183=$A$2,C$2,IF(A183&lt;&gt;"",VLOOKUP($A183,enum!$A$1:$L$361,C$1),""))</f>
        <v>CHANNEL=0..15</v>
      </c>
      <c r="D183" s="66" t="str">
        <f>IF(B183=$A$2,D$2,IF(B183&lt;&gt;"",VLOOKUP($A183,enum!$A$1:$L$361,D$1),""))</f>
        <v>TIME_ITEM</v>
      </c>
      <c r="E183" s="67" t="str">
        <f>IF(D183=$A$2,E$2,IF(D183&lt;&gt;"",VLOOKUP($A183,enum!$A$1:$L$361,E$1),""))</f>
        <v>RW</v>
      </c>
      <c r="F183" s="67" t="str">
        <f>IF(E183=$A$2,F$2,IF(E183&lt;&gt;"",VLOOKUP($A183,enum!$A$1:$L$361,F$1),""))</f>
        <v>RW</v>
      </c>
      <c r="G183" s="67" t="str">
        <f>IF(F183=$A$2,G$2,IF(F183&lt;&gt;"",VLOOKUP($A183,enum!$A$1:$L$361,G$1),""))</f>
        <v>ROM</v>
      </c>
      <c r="H183" s="90" t="s">
        <v>803</v>
      </c>
      <c r="I183" s="54" t="s">
        <v>690</v>
      </c>
      <c r="J183" s="59">
        <v>10</v>
      </c>
      <c r="K183" s="57" t="s">
        <v>57</v>
      </c>
      <c r="L183" s="60" t="s">
        <v>852</v>
      </c>
      <c r="M183" s="87" t="s">
        <v>49</v>
      </c>
      <c r="N183" s="128"/>
    </row>
    <row r="184" spans="1:14" s="125" customFormat="1" ht="23.25" thickBot="1" x14ac:dyDescent="0.25">
      <c r="A184" s="65">
        <v>141</v>
      </c>
      <c r="B184" s="66" t="str">
        <f>IF(C184=$A$2,B$2,IF(C184&lt;&gt;"",VLOOKUP($A184,enum!$A$1:$L$361,B$1),""))</f>
        <v>i_ICS_RGI_GEN_EVE=205</v>
      </c>
      <c r="C184" s="66" t="str">
        <f>IF(A184=$A$2,C$2,IF(A184&lt;&gt;"",VLOOKUP($A184,enum!$A$1:$L$361,C$1),""))</f>
        <v>CHANNEL=0..15</v>
      </c>
      <c r="D184" s="66" t="str">
        <f>IF(B184=$A$2,D$2,IF(B184&lt;&gt;"",VLOOKUP($A184,enum!$A$1:$L$361,D$1),""))</f>
        <v>BOOL_ITEM</v>
      </c>
      <c r="E184" s="67" t="str">
        <f>IF(D184=$A$2,E$2,IF(D184&lt;&gt;"",VLOOKUP($A184,enum!$A$1:$L$361,E$1),""))</f>
        <v>RW</v>
      </c>
      <c r="F184" s="67" t="str">
        <f>IF(E184=$A$2,F$2,IF(E184&lt;&gt;"",VLOOKUP($A184,enum!$A$1:$L$361,F$1),""))</f>
        <v>RW</v>
      </c>
      <c r="G184" s="67" t="str">
        <f>IF(F184=$A$2,G$2,IF(F184&lt;&gt;"",VLOOKUP($A184,enum!$A$1:$L$361,G$1),""))</f>
        <v>ROM</v>
      </c>
      <c r="H184" s="90" t="s">
        <v>689</v>
      </c>
      <c r="I184" s="54" t="s">
        <v>690</v>
      </c>
      <c r="J184" s="59" t="s">
        <v>686</v>
      </c>
      <c r="K184" s="59" t="s">
        <v>755</v>
      </c>
      <c r="L184" s="60" t="s">
        <v>814</v>
      </c>
      <c r="M184" s="87" t="s">
        <v>63</v>
      </c>
      <c r="N184" s="128"/>
    </row>
    <row r="185" spans="1:14" s="125" customFormat="1" ht="45.75" thickBot="1" x14ac:dyDescent="0.25">
      <c r="A185" s="65">
        <v>142</v>
      </c>
      <c r="B185" s="66" t="str">
        <f>IF(C185=$A$2,B$2,IF(C185&lt;&gt;"",VLOOKUP($A185,enum!$A$1:$L$361,B$1),""))</f>
        <v>i_ICS_RGI_TIPO_GEN=206</v>
      </c>
      <c r="C185" s="66" t="str">
        <f>IF(A185=$A$2,C$2,IF(A185&lt;&gt;"",VLOOKUP($A185,enum!$A$1:$L$361,C$1),""))</f>
        <v>CHANNEL=0..15</v>
      </c>
      <c r="D185" s="66" t="str">
        <f>IF(B185=$A$2,D$2,IF(B185&lt;&gt;"",VLOOKUP($A185,enum!$A$1:$L$361,D$1),""))</f>
        <v>BOOL_ITEM</v>
      </c>
      <c r="E185" s="67" t="str">
        <f>IF(D185=$A$2,E$2,IF(D185&lt;&gt;"",VLOOKUP($A185,enum!$A$1:$L$361,E$1),""))</f>
        <v>RW</v>
      </c>
      <c r="F185" s="67" t="str">
        <f>IF(E185=$A$2,F$2,IF(E185&lt;&gt;"",VLOOKUP($A185,enum!$A$1:$L$361,F$1),""))</f>
        <v>RW</v>
      </c>
      <c r="G185" s="67" t="str">
        <f>IF(F185=$A$2,G$2,IF(F185&lt;&gt;"",VLOOKUP($A185,enum!$A$1:$L$361,G$1),""))</f>
        <v>ROM</v>
      </c>
      <c r="H185" s="90" t="s">
        <v>741</v>
      </c>
      <c r="I185" s="60" t="s">
        <v>742</v>
      </c>
      <c r="J185" s="59">
        <v>1</v>
      </c>
      <c r="K185" s="108" t="s">
        <v>866</v>
      </c>
      <c r="L185" s="60" t="s">
        <v>820</v>
      </c>
      <c r="M185" s="87" t="s">
        <v>569</v>
      </c>
      <c r="N185" s="128"/>
    </row>
    <row r="186" spans="1:14" s="125" customFormat="1" ht="45.75" thickBot="1" x14ac:dyDescent="0.25">
      <c r="A186" s="65">
        <v>143</v>
      </c>
      <c r="B186" s="66" t="str">
        <f>IF(C186=$A$2,B$2,IF(C186&lt;&gt;"",VLOOKUP($A186,enum!$A$1:$L$361,B$1),""))</f>
        <v>i_ICS_RGI_EVE_SPONT=207</v>
      </c>
      <c r="C186" s="66" t="str">
        <f>IF(A186=$A$2,C$2,IF(A186&lt;&gt;"",VLOOKUP($A186,enum!$A$1:$L$361,C$1),""))</f>
        <v>CHANNEL=0..15</v>
      </c>
      <c r="D186" s="66" t="str">
        <f>IF(B186=$A$2,D$2,IF(B186&lt;&gt;"",VLOOKUP($A186,enum!$A$1:$L$361,D$1),""))</f>
        <v>BOOL_ITEM</v>
      </c>
      <c r="E186" s="67" t="str">
        <f>IF(D186=$A$2,E$2,IF(D186&lt;&gt;"",VLOOKUP($A186,enum!$A$1:$L$361,E$1),""))</f>
        <v>RW</v>
      </c>
      <c r="F186" s="67" t="str">
        <f>IF(E186=$A$2,F$2,IF(E186&lt;&gt;"",VLOOKUP($A186,enum!$A$1:$L$361,F$1),""))</f>
        <v>RW</v>
      </c>
      <c r="G186" s="67" t="str">
        <f>IF(F186=$A$2,G$2,IF(F186&lt;&gt;"",VLOOKUP($A186,enum!$A$1:$L$361,G$1),""))</f>
        <v>ROM</v>
      </c>
      <c r="H186" s="90" t="s">
        <v>743</v>
      </c>
      <c r="I186" s="60" t="s">
        <v>742</v>
      </c>
      <c r="J186" s="59" t="s">
        <v>756</v>
      </c>
      <c r="K186" s="59" t="s">
        <v>755</v>
      </c>
      <c r="L186" s="102" t="s">
        <v>1002</v>
      </c>
      <c r="M186" s="87" t="s">
        <v>64</v>
      </c>
      <c r="N186" s="128"/>
    </row>
    <row r="187" spans="1:14" s="125" customFormat="1" ht="12" thickBot="1" x14ac:dyDescent="0.25">
      <c r="A187" s="65"/>
      <c r="B187" s="66" t="str">
        <f>IF(C187=$A$2,B$2,IF(C187&lt;&gt;"",VLOOKUP($A187,enum!$A$1:$L$361,B$1),""))</f>
        <v/>
      </c>
      <c r="C187" s="66" t="str">
        <f>IF(A187=$A$2,C$2,IF(A187&lt;&gt;"",VLOOKUP($A187,enum!$A$1:$L$361,C$1),""))</f>
        <v/>
      </c>
      <c r="D187" s="66" t="str">
        <f>IF(B187=$A$2,D$2,IF(B187&lt;&gt;"",VLOOKUP($A187,enum!$A$1:$L$361,D$1),""))</f>
        <v/>
      </c>
      <c r="E187" s="67" t="str">
        <f>IF(D187=$A$2,E$2,IF(D187&lt;&gt;"",VLOOKUP($A187,enum!$A$1:$L$361,E$1),""))</f>
        <v/>
      </c>
      <c r="F187" s="67" t="str">
        <f>IF(E187=$A$2,F$2,IF(E187&lt;&gt;"",VLOOKUP($A187,enum!$A$1:$L$361,F$1),""))</f>
        <v/>
      </c>
      <c r="G187" s="67" t="str">
        <f>IF(F187=$A$2,G$2,IF(F187&lt;&gt;"",VLOOKUP($A187,enum!$A$1:$L$361,G$1),""))</f>
        <v/>
      </c>
      <c r="H187" s="185" t="s">
        <v>1151</v>
      </c>
      <c r="I187" s="185"/>
      <c r="J187" s="185"/>
      <c r="K187" s="185"/>
      <c r="L187" s="185"/>
      <c r="M187" s="60"/>
    </row>
    <row r="188" spans="1:14" s="125" customFormat="1" ht="34.5" thickBot="1" x14ac:dyDescent="0.25">
      <c r="A188" s="65">
        <v>144</v>
      </c>
      <c r="B188" s="66" t="str">
        <f>IF(C188=$A$2,B$2,IF(C188&lt;&gt;"",VLOOKUP($A188,enum!$A$1:$L$361,B$1),""))</f>
        <v>i_ICS_PRES_RVL=208</v>
      </c>
      <c r="C188" s="66" t="str">
        <f>IF(A188=$A$2,C$2,IF(A188&lt;&gt;"",VLOOKUP($A188,enum!$A$1:$L$361,C$1),""))</f>
        <v>CHANNEL=0..15</v>
      </c>
      <c r="D188" s="66" t="str">
        <f>IF(B188=$A$2,D$2,IF(B188&lt;&gt;"",VLOOKUP($A188,enum!$A$1:$L$361,D$1),""))</f>
        <v>BOOL_ITEM</v>
      </c>
      <c r="E188" s="67" t="str">
        <f>IF(D188=$A$2,E$2,IF(D188&lt;&gt;"",VLOOKUP($A188,enum!$A$1:$L$361,E$1),""))</f>
        <v>RW</v>
      </c>
      <c r="F188" s="67" t="str">
        <f>IF(E188=$A$2,F$2,IF(E188&lt;&gt;"",VLOOKUP($A188,enum!$A$1:$L$361,F$1),""))</f>
        <v>RW</v>
      </c>
      <c r="G188" s="67" t="str">
        <f>IF(F188=$A$2,G$2,IF(F188&lt;&gt;"",VLOOKUP($A188,enum!$A$1:$L$361,G$1),""))</f>
        <v>ROM</v>
      </c>
      <c r="H188" s="129" t="s">
        <v>752</v>
      </c>
      <c r="I188" s="54" t="s">
        <v>690</v>
      </c>
      <c r="J188" s="59" t="s">
        <v>756</v>
      </c>
      <c r="K188" s="59" t="s">
        <v>755</v>
      </c>
      <c r="L188" s="60" t="s">
        <v>1155</v>
      </c>
      <c r="M188" s="87" t="s">
        <v>573</v>
      </c>
      <c r="N188" s="128"/>
    </row>
    <row r="189" spans="1:14" s="125" customFormat="1" ht="23.25" thickBot="1" x14ac:dyDescent="0.25">
      <c r="A189" s="65">
        <v>145</v>
      </c>
      <c r="B189" s="66" t="str">
        <f>IF(C189=$A$2,B$2,IF(C189&lt;&gt;"",VLOOKUP($A189,enum!$A$1:$L$361,B$1),""))</f>
        <v>i_ICS_RVL_STATO_RIP=209</v>
      </c>
      <c r="C189" s="66" t="str">
        <f>IF(A189=$A$2,C$2,IF(A189&lt;&gt;"",VLOOKUP($A189,enum!$A$1:$L$361,C$1),""))</f>
        <v>CHANNEL=0..15</v>
      </c>
      <c r="D189" s="66" t="str">
        <f>IF(B189=$A$2,D$2,IF(B189&lt;&gt;"",VLOOKUP($A189,enum!$A$1:$L$361,D$1),""))</f>
        <v>BOOL_ITEM</v>
      </c>
      <c r="E189" s="67" t="str">
        <f>IF(D189=$A$2,E$2,IF(D189&lt;&gt;"",VLOOKUP($A189,enum!$A$1:$L$361,E$1),""))</f>
        <v>RW</v>
      </c>
      <c r="F189" s="67" t="str">
        <f>IF(E189=$A$2,F$2,IF(E189&lt;&gt;"",VLOOKUP($A189,enum!$A$1:$L$361,F$1),""))</f>
        <v>RW</v>
      </c>
      <c r="G189" s="67" t="str">
        <f>IF(F189=$A$2,G$2,IF(F189&lt;&gt;"",VLOOKUP($A189,enum!$A$1:$L$361,G$1),""))</f>
        <v>ROM</v>
      </c>
      <c r="H189" s="110" t="s">
        <v>828</v>
      </c>
      <c r="I189" s="54" t="s">
        <v>690</v>
      </c>
      <c r="J189" s="59" t="s">
        <v>739</v>
      </c>
      <c r="K189" s="59" t="s">
        <v>740</v>
      </c>
      <c r="L189" s="102" t="s">
        <v>822</v>
      </c>
      <c r="M189" s="87" t="s">
        <v>52</v>
      </c>
      <c r="N189" s="128"/>
    </row>
    <row r="190" spans="1:14" s="125" customFormat="1" ht="26.25" customHeight="1" thickBot="1" x14ac:dyDescent="0.25">
      <c r="A190" s="65">
        <v>146</v>
      </c>
      <c r="B190" s="66" t="str">
        <f>IF(C190=$A$2,B$2,IF(C190&lt;&gt;"",VLOOKUP($A190,enum!$A$1:$L$361,B$1),""))</f>
        <v>i_ICS_RVL_FILTRO_AR=210</v>
      </c>
      <c r="C190" s="66" t="str">
        <f>IF(A190=$A$2,C$2,IF(A190&lt;&gt;"",VLOOKUP($A190,enum!$A$1:$L$361,C$1),""))</f>
        <v>CHANNEL=0..15</v>
      </c>
      <c r="D190" s="66" t="str">
        <f>IF(B190=$A$2,D$2,IF(B190&lt;&gt;"",VLOOKUP($A190,enum!$A$1:$L$361,D$1),""))</f>
        <v>TIME_ITEM</v>
      </c>
      <c r="E190" s="67" t="str">
        <f>IF(D190=$A$2,E$2,IF(D190&lt;&gt;"",VLOOKUP($A190,enum!$A$1:$L$361,E$1),""))</f>
        <v>RW</v>
      </c>
      <c r="F190" s="67" t="str">
        <f>IF(E190=$A$2,F$2,IF(E190&lt;&gt;"",VLOOKUP($A190,enum!$A$1:$L$361,F$1),""))</f>
        <v>RW</v>
      </c>
      <c r="G190" s="67" t="str">
        <f>IF(F190=$A$2,G$2,IF(F190&lt;&gt;"",VLOOKUP($A190,enum!$A$1:$L$361,G$1),""))</f>
        <v>ROM</v>
      </c>
      <c r="H190" s="110" t="s">
        <v>803</v>
      </c>
      <c r="I190" s="54" t="s">
        <v>690</v>
      </c>
      <c r="J190" s="59">
        <v>10</v>
      </c>
      <c r="K190" s="57" t="s">
        <v>57</v>
      </c>
      <c r="L190" s="60" t="s">
        <v>811</v>
      </c>
      <c r="M190" s="87" t="s">
        <v>49</v>
      </c>
      <c r="N190" s="128"/>
    </row>
    <row r="191" spans="1:14" s="125" customFormat="1" ht="33.75" customHeight="1" thickBot="1" x14ac:dyDescent="0.25">
      <c r="A191" s="65">
        <v>147</v>
      </c>
      <c r="B191" s="66" t="str">
        <f>IF(C191=$A$2,B$2,IF(C191&lt;&gt;"",VLOOKUP($A191,enum!$A$1:$L$361,B$1),""))</f>
        <v>i_ICS_RVL_GEN_EVE=211</v>
      </c>
      <c r="C191" s="66" t="str">
        <f>IF(A191=$A$2,C$2,IF(A191&lt;&gt;"",VLOOKUP($A191,enum!$A$1:$L$361,C$1),""))</f>
        <v>CHANNEL=0..15</v>
      </c>
      <c r="D191" s="66" t="str">
        <f>IF(B191=$A$2,D$2,IF(B191&lt;&gt;"",VLOOKUP($A191,enum!$A$1:$L$361,D$1),""))</f>
        <v>BOOL_ITEM</v>
      </c>
      <c r="E191" s="67" t="str">
        <f>IF(D191=$A$2,E$2,IF(D191&lt;&gt;"",VLOOKUP($A191,enum!$A$1:$L$361,E$1),""))</f>
        <v>RW</v>
      </c>
      <c r="F191" s="67" t="str">
        <f>IF(E191=$A$2,F$2,IF(E191&lt;&gt;"",VLOOKUP($A191,enum!$A$1:$L$361,F$1),""))</f>
        <v>RW</v>
      </c>
      <c r="G191" s="67" t="str">
        <f>IF(F191=$A$2,G$2,IF(F191&lt;&gt;"",VLOOKUP($A191,enum!$A$1:$L$361,G$1),""))</f>
        <v>ROM</v>
      </c>
      <c r="H191" s="110" t="s">
        <v>689</v>
      </c>
      <c r="I191" s="54" t="s">
        <v>690</v>
      </c>
      <c r="J191" s="59" t="s">
        <v>686</v>
      </c>
      <c r="K191" s="59" t="s">
        <v>755</v>
      </c>
      <c r="L191" s="60" t="s">
        <v>814</v>
      </c>
      <c r="M191" s="87" t="s">
        <v>53</v>
      </c>
      <c r="N191" s="128"/>
    </row>
    <row r="192" spans="1:14" s="125" customFormat="1" ht="34.5" thickBot="1" x14ac:dyDescent="0.25">
      <c r="A192" s="65">
        <v>148</v>
      </c>
      <c r="B192" s="66" t="str">
        <f>IF(C192=$A$2,B$2,IF(C192&lt;&gt;"",VLOOKUP($A192,enum!$A$1:$L$361,B$1),""))</f>
        <v>i_ICS_RVL_TIPO_GEN=212</v>
      </c>
      <c r="C192" s="66" t="str">
        <f>IF(A192=$A$2,C$2,IF(A192&lt;&gt;"",VLOOKUP($A192,enum!$A$1:$L$361,C$1),""))</f>
        <v>CHANNEL=0..15</v>
      </c>
      <c r="D192" s="66" t="str">
        <f>IF(B192=$A$2,D$2,IF(B192&lt;&gt;"",VLOOKUP($A192,enum!$A$1:$L$361,D$1),""))</f>
        <v>BOOL_ITEM</v>
      </c>
      <c r="E192" s="67" t="str">
        <f>IF(D192=$A$2,E$2,IF(D192&lt;&gt;"",VLOOKUP($A192,enum!$A$1:$L$361,E$1),""))</f>
        <v>RW</v>
      </c>
      <c r="F192" s="67" t="str">
        <f>IF(E192=$A$2,F$2,IF(E192&lt;&gt;"",VLOOKUP($A192,enum!$A$1:$L$361,F$1),""))</f>
        <v>RW</v>
      </c>
      <c r="G192" s="67" t="str">
        <f>IF(F192=$A$2,G$2,IF(F192&lt;&gt;"",VLOOKUP($A192,enum!$A$1:$L$361,G$1),""))</f>
        <v>ROM</v>
      </c>
      <c r="H192" s="110" t="s">
        <v>741</v>
      </c>
      <c r="I192" s="54" t="s">
        <v>742</v>
      </c>
      <c r="J192" s="59">
        <v>1</v>
      </c>
      <c r="K192" s="108" t="s">
        <v>866</v>
      </c>
      <c r="L192" s="60" t="s">
        <v>821</v>
      </c>
      <c r="M192" s="87" t="s">
        <v>54</v>
      </c>
      <c r="N192" s="128"/>
    </row>
    <row r="193" spans="1:14" s="125" customFormat="1" ht="45.75" thickBot="1" x14ac:dyDescent="0.25">
      <c r="A193" s="65">
        <v>149</v>
      </c>
      <c r="B193" s="66" t="str">
        <f>IF(C193=$A$2,B$2,IF(C193&lt;&gt;"",VLOOKUP($A193,enum!$A$1:$L$361,B$1),""))</f>
        <v>i_ICS_RVL_EVE_SPONT=213</v>
      </c>
      <c r="C193" s="66" t="str">
        <f>IF(A193=$A$2,C$2,IF(A193&lt;&gt;"",VLOOKUP($A193,enum!$A$1:$L$361,C$1),""))</f>
        <v>CHANNEL=0..15</v>
      </c>
      <c r="D193" s="66" t="str">
        <f>IF(B193=$A$2,D$2,IF(B193&lt;&gt;"",VLOOKUP($A193,enum!$A$1:$L$361,D$1),""))</f>
        <v>BOOL_ITEM</v>
      </c>
      <c r="E193" s="67" t="str">
        <f>IF(D193=$A$2,E$2,IF(D193&lt;&gt;"",VLOOKUP($A193,enum!$A$1:$L$361,E$1),""))</f>
        <v>RW</v>
      </c>
      <c r="F193" s="67" t="str">
        <f>IF(E193=$A$2,F$2,IF(E193&lt;&gt;"",VLOOKUP($A193,enum!$A$1:$L$361,F$1),""))</f>
        <v>RW</v>
      </c>
      <c r="G193" s="67" t="str">
        <f>IF(F193=$A$2,G$2,IF(F193&lt;&gt;"",VLOOKUP($A193,enum!$A$1:$L$361,G$1),""))</f>
        <v>ROM</v>
      </c>
      <c r="H193" s="110" t="s">
        <v>743</v>
      </c>
      <c r="I193" s="58" t="s">
        <v>742</v>
      </c>
      <c r="J193" s="59" t="s">
        <v>756</v>
      </c>
      <c r="K193" s="59" t="s">
        <v>755</v>
      </c>
      <c r="L193" s="102" t="s">
        <v>867</v>
      </c>
      <c r="M193" s="87" t="s">
        <v>50</v>
      </c>
      <c r="N193" s="128"/>
    </row>
    <row r="194" spans="1:14" s="125" customFormat="1" x14ac:dyDescent="0.2">
      <c r="A194" s="65"/>
      <c r="B194" s="66" t="str">
        <f>IF(C194=$A$2,B$2,IF(C194&lt;&gt;"",VLOOKUP($A194,enum!$A$1:$L$361,B$1),""))</f>
        <v/>
      </c>
      <c r="C194" s="66" t="str">
        <f>IF(A194=$A$2,C$2,IF(A194&lt;&gt;"",VLOOKUP($A194,enum!$A$1:$L$361,C$1),""))</f>
        <v/>
      </c>
      <c r="D194" s="66" t="str">
        <f>IF(B194=$A$2,D$2,IF(B194&lt;&gt;"",VLOOKUP($A194,enum!$A$1:$L$361,D$1),""))</f>
        <v/>
      </c>
      <c r="E194" s="67" t="str">
        <f>IF(D194=$A$2,E$2,IF(D194&lt;&gt;"",VLOOKUP($A194,enum!$A$1:$L$361,E$1),""))</f>
        <v/>
      </c>
      <c r="F194" s="67" t="str">
        <f>IF(E194=$A$2,F$2,IF(E194&lt;&gt;"",VLOOKUP($A194,enum!$A$1:$L$361,F$1),""))</f>
        <v/>
      </c>
      <c r="G194" s="67" t="str">
        <f>IF(F194=$A$2,G$2,IF(F194&lt;&gt;"",VLOOKUP($A194,enum!$A$1:$L$361,G$1),""))</f>
        <v/>
      </c>
      <c r="H194" s="185" t="s">
        <v>868</v>
      </c>
      <c r="I194" s="185"/>
      <c r="J194" s="185"/>
      <c r="K194" s="185"/>
      <c r="L194" s="185"/>
      <c r="M194" s="60"/>
    </row>
    <row r="195" spans="1:14" s="125" customFormat="1" ht="34.5" thickBot="1" x14ac:dyDescent="0.25">
      <c r="A195" s="65">
        <v>150</v>
      </c>
      <c r="B195" s="66" t="str">
        <f>IF(C195=$A$2,B$2,IF(C195&lt;&gt;"",VLOOKUP($A195,enum!$A$1:$L$361,B$1),""))</f>
        <v>i_ICS_ANIN_PRES=214</v>
      </c>
      <c r="C195" s="66" t="str">
        <f>IF(A195=$A$2,C$2,IF(A195&lt;&gt;"",VLOOKUP($A195,enum!$A$1:$L$361,C$1),""))</f>
        <v>CHANNEL=0..15</v>
      </c>
      <c r="D195" s="66" t="str">
        <f>IF(B195=$A$2,D$2,IF(B195&lt;&gt;"",VLOOKUP($A195,enum!$A$1:$L$361,D$1),""))</f>
        <v>BOOL_ITEM</v>
      </c>
      <c r="E195" s="67" t="str">
        <f>IF(D195=$A$2,E$2,IF(D195&lt;&gt;"",VLOOKUP($A195,enum!$A$1:$L$361,E$1),""))</f>
        <v>RW</v>
      </c>
      <c r="F195" s="67" t="str">
        <f>IF(E195=$A$2,F$2,IF(E195&lt;&gt;"",VLOOKUP($A195,enum!$A$1:$L$361,F$1),""))</f>
        <v>RW</v>
      </c>
      <c r="G195" s="67" t="str">
        <f>IF(F195=$A$2,G$2,IF(F195&lt;&gt;"",VLOOKUP($A195,enum!$A$1:$L$361,G$1),""))</f>
        <v>ROM</v>
      </c>
      <c r="H195" s="110" t="s">
        <v>869</v>
      </c>
      <c r="I195" s="54" t="s">
        <v>690</v>
      </c>
      <c r="J195" s="59" t="s">
        <v>756</v>
      </c>
      <c r="K195" s="59" t="s">
        <v>755</v>
      </c>
      <c r="L195" s="60" t="s">
        <v>1156</v>
      </c>
      <c r="M195" s="87" t="s">
        <v>578</v>
      </c>
      <c r="N195" s="128"/>
    </row>
    <row r="196" spans="1:14" s="125" customFormat="1" ht="64.5" customHeight="1" thickBot="1" x14ac:dyDescent="0.25">
      <c r="A196" s="65">
        <v>151</v>
      </c>
      <c r="B196" s="66" t="str">
        <f>IF(C196=$A$2,B$2,IF(C196&lt;&gt;"",VLOOKUP($A196,enum!$A$1:$L$361,B$1),""))</f>
        <v>i_ICS_ANIN_TS_DISP=215</v>
      </c>
      <c r="C196" s="66" t="str">
        <f>IF(A196=$A$2,C$2,IF(A196&lt;&gt;"",VLOOKUP($A196,enum!$A$1:$L$361,C$1),""))</f>
        <v>CHANNEL=0..15</v>
      </c>
      <c r="D196" s="66" t="str">
        <f>IF(B196=$A$2,D$2,IF(B196&lt;&gt;"",VLOOKUP($A196,enum!$A$1:$L$361,D$1),""))</f>
        <v>BOOL_ITEM</v>
      </c>
      <c r="E196" s="67" t="str">
        <f>IF(D196=$A$2,E$2,IF(D196&lt;&gt;"",VLOOKUP($A196,enum!$A$1:$L$361,E$1),""))</f>
        <v>RW</v>
      </c>
      <c r="F196" s="67" t="str">
        <f>IF(E196=$A$2,F$2,IF(E196&lt;&gt;"",VLOOKUP($A196,enum!$A$1:$L$361,F$1),""))</f>
        <v>RW</v>
      </c>
      <c r="G196" s="67" t="str">
        <f>IF(F196=$A$2,G$2,IF(F196&lt;&gt;"",VLOOKUP($A196,enum!$A$1:$L$361,G$1),""))</f>
        <v>ROM</v>
      </c>
      <c r="H196" s="89" t="s">
        <v>1157</v>
      </c>
      <c r="I196" s="58" t="s">
        <v>881</v>
      </c>
      <c r="J196" s="59">
        <v>0</v>
      </c>
      <c r="K196" s="59" t="s">
        <v>65</v>
      </c>
      <c r="L196" s="102" t="s">
        <v>1132</v>
      </c>
      <c r="M196" s="87" t="s">
        <v>66</v>
      </c>
      <c r="N196" s="128"/>
    </row>
    <row r="197" spans="1:14" s="125" customFormat="1" ht="23.25" thickBot="1" x14ac:dyDescent="0.25">
      <c r="A197" s="65">
        <v>152</v>
      </c>
      <c r="B197" s="66" t="str">
        <f>IF(C197=$A$2,B$2,IF(C197&lt;&gt;"",VLOOKUP($A197,enum!$A$1:$L$361,B$1),""))</f>
        <v>i_ICS_ANIN_STATO_RIP=216</v>
      </c>
      <c r="C197" s="66" t="str">
        <f>IF(A197=$A$2,C$2,IF(A197&lt;&gt;"",VLOOKUP($A197,enum!$A$1:$L$361,C$1),""))</f>
        <v>CHANNEL=0..15</v>
      </c>
      <c r="D197" s="66" t="str">
        <f>IF(B197=$A$2,D$2,IF(B197&lt;&gt;"",VLOOKUP($A197,enum!$A$1:$L$361,D$1),""))</f>
        <v>BOOL_ITEM</v>
      </c>
      <c r="E197" s="67" t="str">
        <f>IF(D197=$A$2,E$2,IF(D197&lt;&gt;"",VLOOKUP($A197,enum!$A$1:$L$361,E$1),""))</f>
        <v>RW</v>
      </c>
      <c r="F197" s="67" t="str">
        <f>IF(E197=$A$2,F$2,IF(E197&lt;&gt;"",VLOOKUP($A197,enum!$A$1:$L$361,F$1),""))</f>
        <v>RW</v>
      </c>
      <c r="G197" s="67" t="str">
        <f>IF(F197=$A$2,G$2,IF(F197&lt;&gt;"",VLOOKUP($A197,enum!$A$1:$L$361,G$1),""))</f>
        <v>ROM</v>
      </c>
      <c r="H197" s="90" t="s">
        <v>828</v>
      </c>
      <c r="I197" s="54" t="s">
        <v>690</v>
      </c>
      <c r="J197" s="59" t="s">
        <v>739</v>
      </c>
      <c r="K197" s="59" t="s">
        <v>740</v>
      </c>
      <c r="L197" s="60" t="s">
        <v>822</v>
      </c>
      <c r="M197" s="87" t="s">
        <v>52</v>
      </c>
      <c r="N197" s="128"/>
    </row>
    <row r="198" spans="1:14" s="125" customFormat="1" ht="29.25" customHeight="1" thickBot="1" x14ac:dyDescent="0.25">
      <c r="A198" s="65">
        <v>153</v>
      </c>
      <c r="B198" s="66" t="str">
        <f>IF(C198=$A$2,B$2,IF(C198&lt;&gt;"",VLOOKUP($A198,enum!$A$1:$L$361,B$1),""))</f>
        <v>i_ICS_ANIN_FILTRO_AR=217</v>
      </c>
      <c r="C198" s="66" t="str">
        <f>IF(A198=$A$2,C$2,IF(A198&lt;&gt;"",VLOOKUP($A198,enum!$A$1:$L$361,C$1),""))</f>
        <v>CHANNEL=0..15</v>
      </c>
      <c r="D198" s="66" t="str">
        <f>IF(B198=$A$2,D$2,IF(B198&lt;&gt;"",VLOOKUP($A198,enum!$A$1:$L$361,D$1),""))</f>
        <v>TIME_ITEM</v>
      </c>
      <c r="E198" s="67" t="str">
        <f>IF(D198=$A$2,E$2,IF(D198&lt;&gt;"",VLOOKUP($A198,enum!$A$1:$L$361,E$1),""))</f>
        <v>RW</v>
      </c>
      <c r="F198" s="67" t="str">
        <f>IF(E198=$A$2,F$2,IF(E198&lt;&gt;"",VLOOKUP($A198,enum!$A$1:$L$361,F$1),""))</f>
        <v>RW</v>
      </c>
      <c r="G198" s="67" t="str">
        <f>IF(F198=$A$2,G$2,IF(F198&lt;&gt;"",VLOOKUP($A198,enum!$A$1:$L$361,G$1),""))</f>
        <v>ROM</v>
      </c>
      <c r="H198" s="90" t="s">
        <v>803</v>
      </c>
      <c r="I198" s="54" t="s">
        <v>690</v>
      </c>
      <c r="J198" s="59">
        <v>10</v>
      </c>
      <c r="K198" s="57" t="s">
        <v>57</v>
      </c>
      <c r="L198" s="60" t="s">
        <v>852</v>
      </c>
      <c r="M198" s="87" t="s">
        <v>49</v>
      </c>
      <c r="N198" s="128"/>
    </row>
    <row r="199" spans="1:14" s="125" customFormat="1" ht="24.75" customHeight="1" thickBot="1" x14ac:dyDescent="0.25">
      <c r="A199" s="65">
        <v>154</v>
      </c>
      <c r="B199" s="66" t="str">
        <f>IF(C199=$A$2,B$2,IF(C199&lt;&gt;"",VLOOKUP($A199,enum!$A$1:$L$361,B$1),""))</f>
        <v>i_ICS_ANIN_GEN_EVE=218</v>
      </c>
      <c r="C199" s="66" t="str">
        <f>IF(A199=$A$2,C$2,IF(A199&lt;&gt;"",VLOOKUP($A199,enum!$A$1:$L$361,C$1),""))</f>
        <v>CHANNEL=0..15</v>
      </c>
      <c r="D199" s="66" t="str">
        <f>IF(B199=$A$2,D$2,IF(B199&lt;&gt;"",VLOOKUP($A199,enum!$A$1:$L$361,D$1),""))</f>
        <v>BOOL_ITEM</v>
      </c>
      <c r="E199" s="67" t="str">
        <f>IF(D199=$A$2,E$2,IF(D199&lt;&gt;"",VLOOKUP($A199,enum!$A$1:$L$361,E$1),""))</f>
        <v>RW</v>
      </c>
      <c r="F199" s="67" t="str">
        <f>IF(E199=$A$2,F$2,IF(E199&lt;&gt;"",VLOOKUP($A199,enum!$A$1:$L$361,F$1),""))</f>
        <v>RW</v>
      </c>
      <c r="G199" s="67" t="str">
        <f>IF(F199=$A$2,G$2,IF(F199&lt;&gt;"",VLOOKUP($A199,enum!$A$1:$L$361,G$1),""))</f>
        <v>ROM</v>
      </c>
      <c r="H199" s="90" t="s">
        <v>689</v>
      </c>
      <c r="I199" s="54" t="s">
        <v>690</v>
      </c>
      <c r="J199" s="59" t="s">
        <v>686</v>
      </c>
      <c r="K199" s="59" t="s">
        <v>755</v>
      </c>
      <c r="L199" s="60" t="s">
        <v>814</v>
      </c>
      <c r="M199" s="87" t="s">
        <v>67</v>
      </c>
      <c r="N199" s="128"/>
    </row>
    <row r="200" spans="1:14" s="125" customFormat="1" ht="34.5" thickBot="1" x14ac:dyDescent="0.25">
      <c r="A200" s="65">
        <v>155</v>
      </c>
      <c r="B200" s="66" t="str">
        <f>IF(C200=$A$2,B$2,IF(C200&lt;&gt;"",VLOOKUP($A200,enum!$A$1:$L$361,B$1),""))</f>
        <v>i_ICS_ANIN_TIPO_GEN=219</v>
      </c>
      <c r="C200" s="66" t="str">
        <f>IF(A200=$A$2,C$2,IF(A200&lt;&gt;"",VLOOKUP($A200,enum!$A$1:$L$361,C$1),""))</f>
        <v>CHANNEL=0..15</v>
      </c>
      <c r="D200" s="66" t="str">
        <f>IF(B200=$A$2,D$2,IF(B200&lt;&gt;"",VLOOKUP($A200,enum!$A$1:$L$361,D$1),""))</f>
        <v>BOOL_ITEM</v>
      </c>
      <c r="E200" s="67" t="str">
        <f>IF(D200=$A$2,E$2,IF(D200&lt;&gt;"",VLOOKUP($A200,enum!$A$1:$L$361,E$1),""))</f>
        <v>RW</v>
      </c>
      <c r="F200" s="67" t="str">
        <f>IF(E200=$A$2,F$2,IF(E200&lt;&gt;"",VLOOKUP($A200,enum!$A$1:$L$361,F$1),""))</f>
        <v>RW</v>
      </c>
      <c r="G200" s="67" t="str">
        <f>IF(F200=$A$2,G$2,IF(F200&lt;&gt;"",VLOOKUP($A200,enum!$A$1:$L$361,G$1),""))</f>
        <v>ROM</v>
      </c>
      <c r="H200" s="110" t="s">
        <v>741</v>
      </c>
      <c r="I200" s="54" t="s">
        <v>742</v>
      </c>
      <c r="J200" s="59">
        <v>1</v>
      </c>
      <c r="K200" s="108" t="s">
        <v>866</v>
      </c>
      <c r="L200" s="60" t="s">
        <v>823</v>
      </c>
      <c r="M200" s="87" t="s">
        <v>54</v>
      </c>
      <c r="N200" s="128"/>
    </row>
    <row r="201" spans="1:14" s="125" customFormat="1" ht="45.75" thickBot="1" x14ac:dyDescent="0.25">
      <c r="A201" s="65">
        <v>156</v>
      </c>
      <c r="B201" s="66" t="str">
        <f>IF(C201=$A$2,B$2,IF(C201&lt;&gt;"",VLOOKUP($A201,enum!$A$1:$L$361,B$1),""))</f>
        <v>i_ICS_ANIN_EVE_SPONT=220</v>
      </c>
      <c r="C201" s="66" t="str">
        <f>IF(A201=$A$2,C$2,IF(A201&lt;&gt;"",VLOOKUP($A201,enum!$A$1:$L$361,C$1),""))</f>
        <v>CHANNEL=0..15</v>
      </c>
      <c r="D201" s="66" t="str">
        <f>IF(B201=$A$2,D$2,IF(B201&lt;&gt;"",VLOOKUP($A201,enum!$A$1:$L$361,D$1),""))</f>
        <v>BOOL_ITEM</v>
      </c>
      <c r="E201" s="67" t="str">
        <f>IF(D201=$A$2,E$2,IF(D201&lt;&gt;"",VLOOKUP($A201,enum!$A$1:$L$361,E$1),""))</f>
        <v>RW</v>
      </c>
      <c r="F201" s="67" t="str">
        <f>IF(E201=$A$2,F$2,IF(E201&lt;&gt;"",VLOOKUP($A201,enum!$A$1:$L$361,F$1),""))</f>
        <v>RW</v>
      </c>
      <c r="G201" s="67" t="str">
        <f>IF(F201=$A$2,G$2,IF(F201&lt;&gt;"",VLOOKUP($A201,enum!$A$1:$L$361,G$1),""))</f>
        <v>ROM</v>
      </c>
      <c r="H201" s="90" t="s">
        <v>743</v>
      </c>
      <c r="I201" s="58" t="s">
        <v>742</v>
      </c>
      <c r="J201" s="59" t="s">
        <v>756</v>
      </c>
      <c r="K201" s="59" t="s">
        <v>755</v>
      </c>
      <c r="L201" s="102" t="s">
        <v>870</v>
      </c>
      <c r="M201" s="87" t="s">
        <v>50</v>
      </c>
      <c r="N201" s="128"/>
    </row>
    <row r="202" spans="1:14" s="124" customFormat="1" x14ac:dyDescent="0.2">
      <c r="A202" s="67"/>
      <c r="B202" s="66" t="str">
        <f>IF(C202=$A$2,B$2,IF(C202&lt;&gt;"",VLOOKUP($A202,enum!$A$1:$L$361,B$1),""))</f>
        <v/>
      </c>
      <c r="C202" s="66" t="str">
        <f>IF(A202=$A$2,C$2,IF(A202&lt;&gt;"",VLOOKUP($A202,enum!$A$1:$L$361,C$1),""))</f>
        <v/>
      </c>
      <c r="D202" s="66" t="str">
        <f>IF(B202=$A$2,D$2,IF(B202&lt;&gt;"",VLOOKUP($A202,enum!$A$1:$L$361,D$1),""))</f>
        <v/>
      </c>
      <c r="E202" s="67" t="str">
        <f>IF(D202=$A$2,E$2,IF(D202&lt;&gt;"",VLOOKUP($A202,enum!$A$1:$L$361,E$1),""))</f>
        <v/>
      </c>
      <c r="F202" s="67" t="str">
        <f>IF(E202=$A$2,F$2,IF(E202&lt;&gt;"",VLOOKUP($A202,enum!$A$1:$L$361,F$1),""))</f>
        <v/>
      </c>
      <c r="G202" s="67" t="str">
        <f>IF(F202=$A$2,G$2,IF(F202&lt;&gt;"",VLOOKUP($A202,enum!$A$1:$L$361,G$1),""))</f>
        <v/>
      </c>
      <c r="H202" s="183" t="s">
        <v>967</v>
      </c>
      <c r="I202" s="183"/>
      <c r="J202" s="183"/>
      <c r="K202" s="183"/>
      <c r="L202" s="183"/>
      <c r="M202" s="140"/>
    </row>
    <row r="203" spans="1:14" s="124" customFormat="1" ht="22.5" x14ac:dyDescent="0.2">
      <c r="A203" s="67">
        <v>60</v>
      </c>
      <c r="B203" s="66" t="str">
        <f>IF(C203=$A$2,B$2,IF(C203&lt;&gt;"",VLOOKUP($A203,enum!$A$1:$L$361,B$1),""))</f>
        <v>i_DEF_SN=124</v>
      </c>
      <c r="C203" s="66" t="str">
        <f>IF(A203=$A$2,C$2,IF(A203&lt;&gt;"",VLOOKUP($A203,enum!$A$1:$L$361,C$1),""))</f>
        <v>CHANNEL=0..15</v>
      </c>
      <c r="D203" s="66" t="str">
        <f>IF(B203=$A$2,D$2,IF(B203&lt;&gt;"",VLOOKUP($A203,enum!$A$1:$L$361,D$1),""))</f>
        <v>BOOL_ITEM</v>
      </c>
      <c r="E203" s="67" t="str">
        <f>IF(D203=$A$2,E$2,IF(D203&lt;&gt;"",VLOOKUP($A203,enum!$A$1:$L$361,E$1),""))</f>
        <v>RW</v>
      </c>
      <c r="F203" s="67" t="str">
        <f>IF(E203=$A$2,F$2,IF(E203&lt;&gt;"",VLOOKUP($A203,enum!$A$1:$L$361,F$1),""))</f>
        <v>R</v>
      </c>
      <c r="G203" s="67" t="str">
        <f>IF(F203=$A$2,G$2,IF(F203&lt;&gt;"",VLOOKUP($A203,enum!$A$1:$L$361,G$1),""))</f>
        <v>RAM</v>
      </c>
      <c r="H203" s="140" t="s">
        <v>126</v>
      </c>
      <c r="I203" s="141" t="s">
        <v>690</v>
      </c>
      <c r="J203" s="142">
        <v>0</v>
      </c>
      <c r="K203" s="143" t="s">
        <v>986</v>
      </c>
      <c r="L203" s="140" t="s">
        <v>989</v>
      </c>
      <c r="M203" s="87" t="s">
        <v>1055</v>
      </c>
    </row>
    <row r="204" spans="1:14" s="124" customFormat="1" ht="22.5" x14ac:dyDescent="0.2">
      <c r="A204" s="67">
        <v>61</v>
      </c>
      <c r="B204" s="66" t="str">
        <f>IF(C204=$A$2,B$2,IF(C204&lt;&gt;"",VLOOKUP($A204,enum!$A$1:$L$361,B$1),""))</f>
        <v>i_DEF_SA=125</v>
      </c>
      <c r="C204" s="66" t="str">
        <f>IF(A204=$A$2,C$2,IF(A204&lt;&gt;"",VLOOKUP($A204,enum!$A$1:$L$361,C$1),""))</f>
        <v>CHANNEL=0..15</v>
      </c>
      <c r="D204" s="66" t="str">
        <f>IF(B204=$A$2,D$2,IF(B204&lt;&gt;"",VLOOKUP($A204,enum!$A$1:$L$361,D$1),""))</f>
        <v>BOOL_ITEM</v>
      </c>
      <c r="E204" s="67" t="str">
        <f>IF(D204=$A$2,E$2,IF(D204&lt;&gt;"",VLOOKUP($A204,enum!$A$1:$L$361,E$1),""))</f>
        <v>RW</v>
      </c>
      <c r="F204" s="67" t="str">
        <f>IF(E204=$A$2,F$2,IF(E204&lt;&gt;"",VLOOKUP($A204,enum!$A$1:$L$361,F$1),""))</f>
        <v>R</v>
      </c>
      <c r="G204" s="67" t="str">
        <f>IF(F204=$A$2,G$2,IF(F204&lt;&gt;"",VLOOKUP($A204,enum!$A$1:$L$361,G$1),""))</f>
        <v>RAM</v>
      </c>
      <c r="H204" s="140" t="s">
        <v>127</v>
      </c>
      <c r="I204" s="141" t="s">
        <v>690</v>
      </c>
      <c r="J204" s="142">
        <v>0</v>
      </c>
      <c r="K204" s="143" t="s">
        <v>1054</v>
      </c>
      <c r="L204" s="140" t="s">
        <v>990</v>
      </c>
      <c r="M204" s="87" t="s">
        <v>1056</v>
      </c>
    </row>
    <row r="205" spans="1:14" s="124" customFormat="1" ht="22.5" x14ac:dyDescent="0.2">
      <c r="A205" s="67">
        <v>62</v>
      </c>
      <c r="B205" s="66" t="str">
        <f>IF(C205=$A$2,B$2,IF(C205&lt;&gt;"",VLOOKUP($A205,enum!$A$1:$L$361,B$1),""))</f>
        <v>i_CV=126</v>
      </c>
      <c r="C205" s="66" t="str">
        <f>IF(A205=$A$2,C$2,IF(A205&lt;&gt;"",VLOOKUP($A205,enum!$A$1:$L$361,C$1),""))</f>
        <v>CHANNEL=0..15</v>
      </c>
      <c r="D205" s="66" t="str">
        <f>IF(B205=$A$2,D$2,IF(B205&lt;&gt;"",VLOOKUP($A205,enum!$A$1:$L$361,D$1),""))</f>
        <v>BOOL_ITEM</v>
      </c>
      <c r="E205" s="67" t="str">
        <f>IF(D205=$A$2,E$2,IF(D205&lt;&gt;"",VLOOKUP($A205,enum!$A$1:$L$361,E$1),""))</f>
        <v>RW</v>
      </c>
      <c r="F205" s="67" t="str">
        <f>IF(E205=$A$2,F$2,IF(E205&lt;&gt;"",VLOOKUP($A205,enum!$A$1:$L$361,F$1),""))</f>
        <v>R</v>
      </c>
      <c r="G205" s="67" t="str">
        <f>IF(F205=$A$2,G$2,IF(F205&lt;&gt;"",VLOOKUP($A205,enum!$A$1:$L$361,G$1),""))</f>
        <v>RAM</v>
      </c>
      <c r="H205" s="140" t="s">
        <v>128</v>
      </c>
      <c r="I205" s="141" t="s">
        <v>690</v>
      </c>
      <c r="J205" s="142">
        <v>0</v>
      </c>
      <c r="K205" s="118" t="s">
        <v>767</v>
      </c>
      <c r="L205" s="140" t="s">
        <v>993</v>
      </c>
      <c r="M205" s="87" t="s">
        <v>129</v>
      </c>
    </row>
    <row r="206" spans="1:14" s="124" customFormat="1" ht="22.5" x14ac:dyDescent="0.2">
      <c r="A206" s="67">
        <v>63</v>
      </c>
      <c r="B206" s="66" t="str">
        <f>IF(C206=$A$2,B$2,IF(C206&lt;&gt;"",VLOOKUP($A206,enum!$A$1:$L$361,B$1),""))</f>
        <v>i_INIT_AP=127</v>
      </c>
      <c r="C206" s="66" t="str">
        <f>IF(A206=$A$2,C$2,IF(A206&lt;&gt;"",VLOOKUP($A206,enum!$A$1:$L$361,C$1),""))</f>
        <v>CHANNEL=0..15</v>
      </c>
      <c r="D206" s="66" t="str">
        <f>IF(B206=$A$2,D$2,IF(B206&lt;&gt;"",VLOOKUP($A206,enum!$A$1:$L$361,D$1),""))</f>
        <v>BOOL_ITEM</v>
      </c>
      <c r="E206" s="67" t="str">
        <f>IF(D206=$A$2,E$2,IF(D206&lt;&gt;"",VLOOKUP($A206,enum!$A$1:$L$361,E$1),""))</f>
        <v>RW</v>
      </c>
      <c r="F206" s="67" t="str">
        <f>IF(E206=$A$2,F$2,IF(E206&lt;&gt;"",VLOOKUP($A206,enum!$A$1:$L$361,F$1),""))</f>
        <v>R</v>
      </c>
      <c r="G206" s="67" t="str">
        <f>IF(F206=$A$2,G$2,IF(F206&lt;&gt;"",VLOOKUP($A206,enum!$A$1:$L$361,G$1),""))</f>
        <v>RAM</v>
      </c>
      <c r="H206" s="140" t="s">
        <v>130</v>
      </c>
      <c r="I206" s="141" t="s">
        <v>690</v>
      </c>
      <c r="J206" s="142">
        <v>0</v>
      </c>
      <c r="K206" s="143" t="s">
        <v>692</v>
      </c>
      <c r="L206" s="119" t="s">
        <v>694</v>
      </c>
      <c r="M206" s="87" t="s">
        <v>706</v>
      </c>
    </row>
    <row r="207" spans="1:14" s="124" customFormat="1" ht="22.5" x14ac:dyDescent="0.2">
      <c r="A207" s="67">
        <v>10</v>
      </c>
      <c r="B207" s="66" t="str">
        <f>IF(C207=$A$2,B$2,IF(C207&lt;&gt;"",VLOOKUP($A207,enum!$A$1:$L$361,B$1),""))</f>
        <v>i_DEF_INCL=18</v>
      </c>
      <c r="C207" s="66" t="str">
        <f>IF(A207=$A$2,C$2,IF(A207&lt;&gt;"",VLOOKUP($A207,enum!$A$1:$L$361,C$1),""))</f>
        <v>CHANNEL=0..15</v>
      </c>
      <c r="D207" s="66" t="str">
        <f>IF(B207=$A$2,D$2,IF(B207&lt;&gt;"",VLOOKUP($A207,enum!$A$1:$L$361,D$1),""))</f>
        <v>BOOL_ITEM</v>
      </c>
      <c r="E207" s="67" t="str">
        <f>IF(D207=$A$2,E$2,IF(D207&lt;&gt;"",VLOOKUP($A207,enum!$A$1:$L$361,E$1),""))</f>
        <v>RW</v>
      </c>
      <c r="F207" s="67" t="str">
        <f>IF(E207=$A$2,F$2,IF(E207&lt;&gt;"",VLOOKUP($A207,enum!$A$1:$L$361,F$1),""))</f>
        <v>R</v>
      </c>
      <c r="G207" s="67" t="str">
        <f>IF(F207=$A$2,G$2,IF(F207&lt;&gt;"",VLOOKUP($A207,enum!$A$1:$L$361,G$1),""))</f>
        <v>RAM</v>
      </c>
      <c r="H207" s="140" t="s">
        <v>131</v>
      </c>
      <c r="I207" s="141" t="s">
        <v>690</v>
      </c>
      <c r="J207" s="142">
        <v>0</v>
      </c>
      <c r="K207" s="118" t="s">
        <v>692</v>
      </c>
      <c r="L207" s="140" t="s">
        <v>1115</v>
      </c>
      <c r="M207" s="87" t="s">
        <v>1057</v>
      </c>
    </row>
    <row r="208" spans="1:14" s="124" customFormat="1" ht="22.5" x14ac:dyDescent="0.2">
      <c r="A208" s="67">
        <v>64</v>
      </c>
      <c r="B208" s="66" t="str">
        <f>IF(C208=$A$2,B$2,IF(C208&lt;&gt;"",VLOOKUP($A208,enum!$A$1:$L$361,B$1),""))</f>
        <v>i_RR=128</v>
      </c>
      <c r="C208" s="66" t="str">
        <f>IF(A208=$A$2,C$2,IF(A208&lt;&gt;"",VLOOKUP($A208,enum!$A$1:$L$361,C$1),""))</f>
        <v>CHANNEL=0..15</v>
      </c>
      <c r="D208" s="66" t="str">
        <f>IF(B208=$A$2,D$2,IF(B208&lt;&gt;"",VLOOKUP($A208,enum!$A$1:$L$361,D$1),""))</f>
        <v>BOOL_ITEM</v>
      </c>
      <c r="E208" s="67" t="str">
        <f>IF(D208=$A$2,E$2,IF(D208&lt;&gt;"",VLOOKUP($A208,enum!$A$1:$L$361,E$1),""))</f>
        <v>RW</v>
      </c>
      <c r="F208" s="67" t="str">
        <f>IF(E208=$A$2,F$2,IF(E208&lt;&gt;"",VLOOKUP($A208,enum!$A$1:$L$361,F$1),""))</f>
        <v>R</v>
      </c>
      <c r="G208" s="67" t="str">
        <f>IF(F208=$A$2,G$2,IF(F208&lt;&gt;"",VLOOKUP($A208,enum!$A$1:$L$361,G$1),""))</f>
        <v>RAM</v>
      </c>
      <c r="H208" s="140" t="s">
        <v>132</v>
      </c>
      <c r="I208" s="141" t="s">
        <v>690</v>
      </c>
      <c r="J208" s="142">
        <v>0</v>
      </c>
      <c r="K208" s="143" t="s">
        <v>692</v>
      </c>
      <c r="L208" s="124" t="s">
        <v>1093</v>
      </c>
      <c r="M208" s="87" t="s">
        <v>1058</v>
      </c>
    </row>
    <row r="209" spans="1:13" s="124" customFormat="1" ht="22.5" x14ac:dyDescent="0.2">
      <c r="A209" s="67">
        <v>65</v>
      </c>
      <c r="B209" s="66" t="str">
        <f>IF(C209=$A$2,B$2,IF(C209&lt;&gt;"",VLOOKUP($A209,enum!$A$1:$L$361,B$1),""))</f>
        <v>i_INT=129</v>
      </c>
      <c r="C209" s="66" t="str">
        <f>IF(A209=$A$2,C$2,IF(A209&lt;&gt;"",VLOOKUP($A209,enum!$A$1:$L$361,C$1),""))</f>
        <v>CHANNEL=0..15</v>
      </c>
      <c r="D209" s="66" t="str">
        <f>IF(B209=$A$2,D$2,IF(B209&lt;&gt;"",VLOOKUP($A209,enum!$A$1:$L$361,D$1),""))</f>
        <v>BOOL_ITEM</v>
      </c>
      <c r="E209" s="67" t="str">
        <f>IF(D209=$A$2,E$2,IF(D209&lt;&gt;"",VLOOKUP($A209,enum!$A$1:$L$361,E$1),""))</f>
        <v>RW</v>
      </c>
      <c r="F209" s="67" t="str">
        <f>IF(E209=$A$2,F$2,IF(E209&lt;&gt;"",VLOOKUP($A209,enum!$A$1:$L$361,F$1),""))</f>
        <v>R</v>
      </c>
      <c r="G209" s="67" t="str">
        <f>IF(F209=$A$2,G$2,IF(F209&lt;&gt;"",VLOOKUP($A209,enum!$A$1:$L$361,G$1),""))</f>
        <v>RAM</v>
      </c>
      <c r="H209" s="140" t="s">
        <v>134</v>
      </c>
      <c r="I209" s="141" t="s">
        <v>690</v>
      </c>
      <c r="J209" s="142">
        <v>0</v>
      </c>
      <c r="K209" s="143" t="s">
        <v>692</v>
      </c>
      <c r="L209" s="124" t="s">
        <v>1060</v>
      </c>
      <c r="M209" s="87" t="s">
        <v>1059</v>
      </c>
    </row>
    <row r="210" spans="1:13" s="124" customFormat="1" x14ac:dyDescent="0.2">
      <c r="A210" s="67">
        <v>12</v>
      </c>
      <c r="B210" s="66" t="str">
        <f>IF(C210=$A$2,B$2,IF(C210&lt;&gt;"",VLOOKUP($A210,enum!$A$1:$L$361,B$1),""))</f>
        <v>i_priority=20</v>
      </c>
      <c r="C210" s="66" t="str">
        <f>IF(A210=$A$2,C$2,IF(A210&lt;&gt;"",VLOOKUP($A210,enum!$A$1:$L$361,C$1),""))</f>
        <v>CHANNEL=0..15</v>
      </c>
      <c r="D210" s="66" t="str">
        <f>IF(B210=$A$2,D$2,IF(B210&lt;&gt;"",VLOOKUP($A210,enum!$A$1:$L$361,D$1),""))</f>
        <v>SHORT_ITEM</v>
      </c>
      <c r="E210" s="67" t="str">
        <f>IF(D210=$A$2,E$2,IF(D210&lt;&gt;"",VLOOKUP($A210,enum!$A$1:$L$361,E$1),""))</f>
        <v>RW</v>
      </c>
      <c r="F210" s="67" t="str">
        <f>IF(E210=$A$2,F$2,IF(E210&lt;&gt;"",VLOOKUP($A210,enum!$A$1:$L$361,F$1),""))</f>
        <v>R</v>
      </c>
      <c r="G210" s="67" t="str">
        <f>IF(F210=$A$2,G$2,IF(F210&lt;&gt;"",VLOOKUP($A210,enum!$A$1:$L$361,G$1),""))</f>
        <v>RAM</v>
      </c>
      <c r="H210" s="140" t="s">
        <v>135</v>
      </c>
      <c r="I210" s="141" t="s">
        <v>690</v>
      </c>
      <c r="J210" s="140">
        <v>1</v>
      </c>
      <c r="K210" s="143" t="s">
        <v>577</v>
      </c>
      <c r="L210" s="124" t="s">
        <v>1062</v>
      </c>
      <c r="M210" s="87" t="s">
        <v>1061</v>
      </c>
    </row>
    <row r="211" spans="1:13" s="124" customFormat="1" x14ac:dyDescent="0.2">
      <c r="A211" s="67"/>
      <c r="B211" s="66" t="str">
        <f>IF(C211=$A$2,B$2,IF(C211&lt;&gt;"",VLOOKUP($A211,enum!$A$1:$L$361,B$1),""))</f>
        <v/>
      </c>
      <c r="C211" s="66" t="str">
        <f>IF(A211=$A$2,C$2,IF(A211&lt;&gt;"",VLOOKUP($A211,enum!$A$1:$L$361,C$1),""))</f>
        <v/>
      </c>
      <c r="D211" s="66" t="str">
        <f>IF(B211=$A$2,D$2,IF(B211&lt;&gt;"",VLOOKUP($A211,enum!$A$1:$L$361,D$1),""))</f>
        <v/>
      </c>
      <c r="E211" s="67" t="str">
        <f>IF(D211=$A$2,E$2,IF(D211&lt;&gt;"",VLOOKUP($A211,enum!$A$1:$L$361,E$1),""))</f>
        <v/>
      </c>
      <c r="F211" s="67" t="str">
        <f>IF(E211=$A$2,F$2,IF(E211&lt;&gt;"",VLOOKUP($A211,enum!$A$1:$L$361,F$1),""))</f>
        <v/>
      </c>
      <c r="G211" s="67" t="str">
        <f>IF(F211=$A$2,G$2,IF(F211&lt;&gt;"",VLOOKUP($A211,enum!$A$1:$L$361,G$1),""))</f>
        <v/>
      </c>
      <c r="H211" s="183" t="s">
        <v>1063</v>
      </c>
      <c r="I211" s="183"/>
      <c r="J211" s="183"/>
      <c r="K211" s="183"/>
      <c r="L211" s="183"/>
      <c r="M211" s="140"/>
    </row>
    <row r="212" spans="1:13" s="124" customFormat="1" x14ac:dyDescent="0.2">
      <c r="A212" s="67">
        <v>0</v>
      </c>
      <c r="B212" s="66" t="str">
        <f>IF(C212=$A$2,B$2,IF(C212&lt;&gt;"",VLOOKUP($A212,enum!$A$1:$L$361,B$1),""))</f>
        <v>i_T10=3</v>
      </c>
      <c r="C212" s="66" t="str">
        <f>IF(A212=$A$2,C$2,IF(A212&lt;&gt;"",VLOOKUP($A212,enum!$A$1:$L$361,C$1),""))</f>
        <v>CHANNEL=0..15</v>
      </c>
      <c r="D212" s="66" t="str">
        <f>IF(B212=$A$2,D$2,IF(B212&lt;&gt;"",VLOOKUP($A212,enum!$A$1:$L$361,D$1),""))</f>
        <v>TIME_ITEM</v>
      </c>
      <c r="E212" s="67" t="str">
        <f>IF(D212=$A$2,E$2,IF(D212&lt;&gt;"",VLOOKUP($A212,enum!$A$1:$L$361,E$1),""))</f>
        <v>RW</v>
      </c>
      <c r="F212" s="67" t="str">
        <f>IF(E212=$A$2,F$2,IF(E212&lt;&gt;"",VLOOKUP($A212,enum!$A$1:$L$361,F$1),""))</f>
        <v>R</v>
      </c>
      <c r="G212" s="67" t="str">
        <f>IF(F212=$A$2,G$2,IF(F212&lt;&gt;"",VLOOKUP($A212,enum!$A$1:$L$361,G$1),""))</f>
        <v>RAM</v>
      </c>
      <c r="H212" s="140" t="s">
        <v>137</v>
      </c>
      <c r="I212" s="141" t="s">
        <v>690</v>
      </c>
      <c r="J212" s="142" t="s">
        <v>138</v>
      </c>
      <c r="K212" s="143" t="s">
        <v>139</v>
      </c>
      <c r="L212" s="124" t="s">
        <v>1119</v>
      </c>
      <c r="M212" s="87" t="s">
        <v>1050</v>
      </c>
    </row>
    <row r="213" spans="1:13" s="124" customFormat="1" x14ac:dyDescent="0.2">
      <c r="A213" s="67">
        <v>1</v>
      </c>
      <c r="B213" s="66" t="str">
        <f>IF(C213=$A$2,B$2,IF(C213&lt;&gt;"",VLOOKUP($A213,enum!$A$1:$L$361,B$1),""))</f>
        <v>i_T11=4</v>
      </c>
      <c r="C213" s="66" t="str">
        <f>IF(A213=$A$2,C$2,IF(A213&lt;&gt;"",VLOOKUP($A213,enum!$A$1:$L$361,C$1),""))</f>
        <v>CHANNEL=0..15</v>
      </c>
      <c r="D213" s="66" t="str">
        <f>IF(B213=$A$2,D$2,IF(B213&lt;&gt;"",VLOOKUP($A213,enum!$A$1:$L$361,D$1),""))</f>
        <v>TIME_ITEM</v>
      </c>
      <c r="E213" s="67" t="str">
        <f>IF(D213=$A$2,E$2,IF(D213&lt;&gt;"",VLOOKUP($A213,enum!$A$1:$L$361,E$1),""))</f>
        <v>RW</v>
      </c>
      <c r="F213" s="67" t="str">
        <f>IF(E213=$A$2,F$2,IF(E213&lt;&gt;"",VLOOKUP($A213,enum!$A$1:$L$361,F$1),""))</f>
        <v>R</v>
      </c>
      <c r="G213" s="67" t="str">
        <f>IF(F213=$A$2,G$2,IF(F213&lt;&gt;"",VLOOKUP($A213,enum!$A$1:$L$361,G$1),""))</f>
        <v>RAM</v>
      </c>
      <c r="H213" s="140" t="s">
        <v>140</v>
      </c>
      <c r="I213" s="141" t="s">
        <v>690</v>
      </c>
      <c r="J213" s="142" t="s">
        <v>141</v>
      </c>
      <c r="K213" s="143" t="s">
        <v>139</v>
      </c>
      <c r="L213" s="124" t="s">
        <v>1005</v>
      </c>
      <c r="M213" s="87" t="s">
        <v>1064</v>
      </c>
    </row>
    <row r="214" spans="1:13" s="124" customFormat="1" x14ac:dyDescent="0.2">
      <c r="A214" s="67">
        <v>2</v>
      </c>
      <c r="B214" s="66" t="str">
        <f>IF(C214=$A$2,B$2,IF(C214&lt;&gt;"",VLOOKUP($A214,enum!$A$1:$L$361,B$1),""))</f>
        <v>i_T13=5</v>
      </c>
      <c r="C214" s="66" t="str">
        <f>IF(A214=$A$2,C$2,IF(A214&lt;&gt;"",VLOOKUP($A214,enum!$A$1:$L$361,C$1),""))</f>
        <v>CHANNEL=0..15</v>
      </c>
      <c r="D214" s="66" t="str">
        <f>IF(B214=$A$2,D$2,IF(B214&lt;&gt;"",VLOOKUP($A214,enum!$A$1:$L$361,D$1),""))</f>
        <v>TIME_ITEM</v>
      </c>
      <c r="E214" s="67" t="str">
        <f>IF(D214=$A$2,E$2,IF(D214&lt;&gt;"",VLOOKUP($A214,enum!$A$1:$L$361,E$1),""))</f>
        <v>RW</v>
      </c>
      <c r="F214" s="67" t="str">
        <f>IF(E214=$A$2,F$2,IF(E214&lt;&gt;"",VLOOKUP($A214,enum!$A$1:$L$361,F$1),""))</f>
        <v>R</v>
      </c>
      <c r="G214" s="67" t="str">
        <f>IF(F214=$A$2,G$2,IF(F214&lt;&gt;"",VLOOKUP($A214,enum!$A$1:$L$361,G$1),""))</f>
        <v>RAM</v>
      </c>
      <c r="H214" s="140" t="s">
        <v>142</v>
      </c>
      <c r="I214" s="141" t="s">
        <v>690</v>
      </c>
      <c r="J214" s="142" t="s">
        <v>143</v>
      </c>
      <c r="K214" s="143" t="s">
        <v>139</v>
      </c>
      <c r="L214" s="124" t="s">
        <v>1120</v>
      </c>
      <c r="M214" s="87" t="s">
        <v>1065</v>
      </c>
    </row>
    <row r="215" spans="1:13" s="124" customFormat="1" x14ac:dyDescent="0.2">
      <c r="A215" s="67">
        <v>73</v>
      </c>
      <c r="B215" s="66" t="str">
        <f>IF(C215=$A$2,B$2,IF(C215&lt;&gt;"",VLOOKUP($A215,enum!$A$1:$L$361,B$1),""))</f>
        <v>i_T51=137</v>
      </c>
      <c r="C215" s="66" t="str">
        <f>IF(A215=$A$2,C$2,IF(A215&lt;&gt;"",VLOOKUP($A215,enum!$A$1:$L$361,C$1),""))</f>
        <v>CHANNEL=0..15</v>
      </c>
      <c r="D215" s="66" t="str">
        <f>IF(B215=$A$2,D$2,IF(B215&lt;&gt;"",VLOOKUP($A215,enum!$A$1:$L$361,D$1),""))</f>
        <v>TIME_ITEM</v>
      </c>
      <c r="E215" s="67" t="str">
        <f>IF(D215=$A$2,E$2,IF(D215&lt;&gt;"",VLOOKUP($A215,enum!$A$1:$L$361,E$1),""))</f>
        <v>RW</v>
      </c>
      <c r="F215" s="67" t="str">
        <f>IF(E215=$A$2,F$2,IF(E215&lt;&gt;"",VLOOKUP($A215,enum!$A$1:$L$361,F$1),""))</f>
        <v>R</v>
      </c>
      <c r="G215" s="67" t="str">
        <f>IF(F215=$A$2,G$2,IF(F215&lt;&gt;"",VLOOKUP($A215,enum!$A$1:$L$361,G$1),""))</f>
        <v>RAM</v>
      </c>
      <c r="H215" s="140" t="s">
        <v>144</v>
      </c>
      <c r="I215" s="141" t="s">
        <v>690</v>
      </c>
      <c r="J215" s="142" t="s">
        <v>145</v>
      </c>
      <c r="K215" s="143" t="s">
        <v>146</v>
      </c>
      <c r="L215" s="124" t="s">
        <v>1008</v>
      </c>
      <c r="M215" s="87" t="s">
        <v>1015</v>
      </c>
    </row>
    <row r="216" spans="1:13" s="124" customFormat="1" x14ac:dyDescent="0.2">
      <c r="A216" s="67">
        <v>3</v>
      </c>
      <c r="B216" s="66" t="str">
        <f>IF(C216=$A$2,B$2,IF(C216&lt;&gt;"",VLOOKUP($A216,enum!$A$1:$L$361,B$1),""))</f>
        <v>i_T55=8</v>
      </c>
      <c r="C216" s="66" t="str">
        <f>IF(A216=$A$2,C$2,IF(A216&lt;&gt;"",VLOOKUP($A216,enum!$A$1:$L$361,C$1),""))</f>
        <v>CHANNEL=0..15</v>
      </c>
      <c r="D216" s="66" t="str">
        <f>IF(B216=$A$2,D$2,IF(B216&lt;&gt;"",VLOOKUP($A216,enum!$A$1:$L$361,D$1),""))</f>
        <v>TIME_ITEM</v>
      </c>
      <c r="E216" s="67" t="str">
        <f>IF(D216=$A$2,E$2,IF(D216&lt;&gt;"",VLOOKUP($A216,enum!$A$1:$L$361,E$1),""))</f>
        <v>RW</v>
      </c>
      <c r="F216" s="67" t="str">
        <f>IF(E216=$A$2,F$2,IF(E216&lt;&gt;"",VLOOKUP($A216,enum!$A$1:$L$361,F$1),""))</f>
        <v>R</v>
      </c>
      <c r="G216" s="67" t="str">
        <f>IF(F216=$A$2,G$2,IF(F216&lt;&gt;"",VLOOKUP($A216,enum!$A$1:$L$361,G$1),""))</f>
        <v>RAM</v>
      </c>
      <c r="H216" s="140" t="s">
        <v>147</v>
      </c>
      <c r="I216" s="141" t="s">
        <v>690</v>
      </c>
      <c r="J216" s="142" t="s">
        <v>205</v>
      </c>
      <c r="K216" s="143" t="s">
        <v>146</v>
      </c>
      <c r="L216" s="124" t="s">
        <v>1011</v>
      </c>
      <c r="M216" s="87" t="s">
        <v>1009</v>
      </c>
    </row>
    <row r="217" spans="1:13" s="124" customFormat="1" x14ac:dyDescent="0.2">
      <c r="A217" s="67">
        <v>4</v>
      </c>
      <c r="B217" s="66" t="str">
        <f>IF(C217=$A$2,B$2,IF(C217&lt;&gt;"",VLOOKUP($A217,enum!$A$1:$L$361,B$1),""))</f>
        <v>i_T56=9</v>
      </c>
      <c r="C217" s="66" t="str">
        <f>IF(A217=$A$2,C$2,IF(A217&lt;&gt;"",VLOOKUP($A217,enum!$A$1:$L$361,C$1),""))</f>
        <v>CHANNEL=0..15</v>
      </c>
      <c r="D217" s="66" t="str">
        <f>IF(B217=$A$2,D$2,IF(B217&lt;&gt;"",VLOOKUP($A217,enum!$A$1:$L$361,D$1),""))</f>
        <v>TIME_ITEM</v>
      </c>
      <c r="E217" s="67" t="str">
        <f>IF(D217=$A$2,E$2,IF(D217&lt;&gt;"",VLOOKUP($A217,enum!$A$1:$L$361,E$1),""))</f>
        <v>RW</v>
      </c>
      <c r="F217" s="67" t="str">
        <f>IF(E217=$A$2,F$2,IF(E217&lt;&gt;"",VLOOKUP($A217,enum!$A$1:$L$361,F$1),""))</f>
        <v>R</v>
      </c>
      <c r="G217" s="67" t="str">
        <f>IF(F217=$A$2,G$2,IF(F217&lt;&gt;"",VLOOKUP($A217,enum!$A$1:$L$361,G$1),""))</f>
        <v>RAM</v>
      </c>
      <c r="H217" s="140" t="s">
        <v>149</v>
      </c>
      <c r="I217" s="141" t="s">
        <v>690</v>
      </c>
      <c r="J217" s="142" t="s">
        <v>204</v>
      </c>
      <c r="K217" s="143" t="s">
        <v>151</v>
      </c>
      <c r="L217" s="124" t="s">
        <v>1012</v>
      </c>
      <c r="M217" s="87" t="s">
        <v>1010</v>
      </c>
    </row>
    <row r="218" spans="1:13" s="124" customFormat="1" x14ac:dyDescent="0.2">
      <c r="A218" s="67">
        <v>74</v>
      </c>
      <c r="B218" s="66" t="str">
        <f>IF(C218=$A$2,B$2,IF(C218&lt;&gt;"",VLOOKUP($A218,enum!$A$1:$L$361,B$1),""))</f>
        <v>i_T59=138</v>
      </c>
      <c r="C218" s="66" t="str">
        <f>IF(A218=$A$2,C$2,IF(A218&lt;&gt;"",VLOOKUP($A218,enum!$A$1:$L$361,C$1),""))</f>
        <v>CHANNEL=0..15</v>
      </c>
      <c r="D218" s="66" t="str">
        <f>IF(B218=$A$2,D$2,IF(B218&lt;&gt;"",VLOOKUP($A218,enum!$A$1:$L$361,D$1),""))</f>
        <v>TIME_ITEM</v>
      </c>
      <c r="E218" s="67" t="str">
        <f>IF(D218=$A$2,E$2,IF(D218&lt;&gt;"",VLOOKUP($A218,enum!$A$1:$L$361,E$1),""))</f>
        <v>RW</v>
      </c>
      <c r="F218" s="67" t="str">
        <f>IF(E218=$A$2,F$2,IF(E218&lt;&gt;"",VLOOKUP($A218,enum!$A$1:$L$361,F$1),""))</f>
        <v>R</v>
      </c>
      <c r="G218" s="67" t="str">
        <f>IF(F218=$A$2,G$2,IF(F218&lt;&gt;"",VLOOKUP($A218,enum!$A$1:$L$361,G$1),""))</f>
        <v>RAM</v>
      </c>
      <c r="H218" s="140" t="s">
        <v>152</v>
      </c>
      <c r="I218" s="141" t="s">
        <v>690</v>
      </c>
      <c r="J218" s="142" t="s">
        <v>153</v>
      </c>
      <c r="K218" s="143" t="s">
        <v>154</v>
      </c>
      <c r="L218" s="124" t="s">
        <v>1014</v>
      </c>
      <c r="M218" s="87" t="s">
        <v>1066</v>
      </c>
    </row>
    <row r="219" spans="1:13" s="124" customFormat="1" x14ac:dyDescent="0.2">
      <c r="A219" s="67">
        <v>75</v>
      </c>
      <c r="B219" s="66" t="str">
        <f>IF(C219=$A$2,B$2,IF(C219&lt;&gt;"",VLOOKUP($A219,enum!$A$1:$L$361,B$1),""))</f>
        <v>i_T5F=139</v>
      </c>
      <c r="C219" s="66" t="str">
        <f>IF(A219=$A$2,C$2,IF(A219&lt;&gt;"",VLOOKUP($A219,enum!$A$1:$L$361,C$1),""))</f>
        <v>CHANNEL=0..15</v>
      </c>
      <c r="D219" s="66" t="str">
        <f>IF(B219=$A$2,D$2,IF(B219&lt;&gt;"",VLOOKUP($A219,enum!$A$1:$L$361,D$1),""))</f>
        <v>TIME_ITEM</v>
      </c>
      <c r="E219" s="67" t="str">
        <f>IF(D219=$A$2,E$2,IF(D219&lt;&gt;"",VLOOKUP($A219,enum!$A$1:$L$361,E$1),""))</f>
        <v>RW</v>
      </c>
      <c r="F219" s="67" t="str">
        <f>IF(E219=$A$2,F$2,IF(E219&lt;&gt;"",VLOOKUP($A219,enum!$A$1:$L$361,F$1),""))</f>
        <v>R</v>
      </c>
      <c r="G219" s="67" t="str">
        <f>IF(F219=$A$2,G$2,IF(F219&lt;&gt;"",VLOOKUP($A219,enum!$A$1:$L$361,G$1),""))</f>
        <v>RAM</v>
      </c>
      <c r="H219" s="140" t="s">
        <v>155</v>
      </c>
      <c r="I219" s="141" t="s">
        <v>690</v>
      </c>
      <c r="J219" s="142" t="s">
        <v>205</v>
      </c>
      <c r="K219" s="143" t="s">
        <v>162</v>
      </c>
      <c r="L219" s="124" t="s">
        <v>1045</v>
      </c>
      <c r="M219" s="87" t="s">
        <v>580</v>
      </c>
    </row>
    <row r="220" spans="1:13" s="124" customFormat="1" x14ac:dyDescent="0.2">
      <c r="A220" s="67">
        <v>76</v>
      </c>
      <c r="B220" s="66" t="str">
        <f>IF(C220=$A$2,B$2,IF(C220&lt;&gt;"",VLOOKUP($A220,enum!$A$1:$L$361,B$1),""))</f>
        <v>i_T5X=140</v>
      </c>
      <c r="C220" s="66" t="str">
        <f>IF(A220=$A$2,C$2,IF(A220&lt;&gt;"",VLOOKUP($A220,enum!$A$1:$L$361,C$1),""))</f>
        <v>CHANNEL=0..15</v>
      </c>
      <c r="D220" s="66" t="str">
        <f>IF(B220=$A$2,D$2,IF(B220&lt;&gt;"",VLOOKUP($A220,enum!$A$1:$L$361,D$1),""))</f>
        <v>TIME_ITEM</v>
      </c>
      <c r="E220" s="67" t="str">
        <f>IF(D220=$A$2,E$2,IF(D220&lt;&gt;"",VLOOKUP($A220,enum!$A$1:$L$361,E$1),""))</f>
        <v>RW</v>
      </c>
      <c r="F220" s="67" t="str">
        <f>IF(E220=$A$2,F$2,IF(E220&lt;&gt;"",VLOOKUP($A220,enum!$A$1:$L$361,F$1),""))</f>
        <v>R</v>
      </c>
      <c r="G220" s="67" t="str">
        <f>IF(F220=$A$2,G$2,IF(F220&lt;&gt;"",VLOOKUP($A220,enum!$A$1:$L$361,G$1),""))</f>
        <v>RAM</v>
      </c>
      <c r="H220" s="140" t="s">
        <v>157</v>
      </c>
      <c r="I220" s="141" t="s">
        <v>690</v>
      </c>
      <c r="J220" s="142" t="s">
        <v>145</v>
      </c>
      <c r="K220" s="143" t="s">
        <v>146</v>
      </c>
      <c r="L220" s="140" t="s">
        <v>694</v>
      </c>
      <c r="M220" s="87" t="s">
        <v>156</v>
      </c>
    </row>
    <row r="221" spans="1:13" s="124" customFormat="1" x14ac:dyDescent="0.2">
      <c r="A221" s="67">
        <v>66</v>
      </c>
      <c r="B221" s="66" t="str">
        <f>IF(C221=$A$2,B$2,IF(C221&lt;&gt;"",VLOOKUP($A221,enum!$A$1:$L$361,B$1),""))</f>
        <v>i_T61=130</v>
      </c>
      <c r="C221" s="66" t="str">
        <f>IF(A221=$A$2,C$2,IF(A221&lt;&gt;"",VLOOKUP($A221,enum!$A$1:$L$361,C$1),""))</f>
        <v>CHANNEL=0..15</v>
      </c>
      <c r="D221" s="66" t="str">
        <f>IF(B221=$A$2,D$2,IF(B221&lt;&gt;"",VLOOKUP($A221,enum!$A$1:$L$361,D$1),""))</f>
        <v>TIME_ITEM</v>
      </c>
      <c r="E221" s="67" t="str">
        <f>IF(D221=$A$2,E$2,IF(D221&lt;&gt;"",VLOOKUP($A221,enum!$A$1:$L$361,E$1),""))</f>
        <v>RW</v>
      </c>
      <c r="F221" s="67" t="str">
        <f>IF(E221=$A$2,F$2,IF(E221&lt;&gt;"",VLOOKUP($A221,enum!$A$1:$L$361,F$1),""))</f>
        <v>R</v>
      </c>
      <c r="G221" s="67" t="str">
        <f>IF(F221=$A$2,G$2,IF(F221&lt;&gt;"",VLOOKUP($A221,enum!$A$1:$L$361,G$1),""))</f>
        <v>RAM</v>
      </c>
      <c r="H221" s="140" t="s">
        <v>158</v>
      </c>
      <c r="I221" s="141" t="s">
        <v>690</v>
      </c>
      <c r="J221" s="142" t="s">
        <v>125</v>
      </c>
      <c r="K221" s="143" t="s">
        <v>125</v>
      </c>
      <c r="L221" s="140" t="s">
        <v>694</v>
      </c>
      <c r="M221" s="87" t="s">
        <v>156</v>
      </c>
    </row>
    <row r="222" spans="1:13" s="124" customFormat="1" x14ac:dyDescent="0.2">
      <c r="A222" s="67">
        <v>5</v>
      </c>
      <c r="B222" s="66" t="str">
        <f>IF(C222=$A$2,B$2,IF(C222&lt;&gt;"",VLOOKUP($A222,enum!$A$1:$L$361,B$1),""))</f>
        <v>i_T63=10</v>
      </c>
      <c r="C222" s="66" t="str">
        <f>IF(A222=$A$2,C$2,IF(A222&lt;&gt;"",VLOOKUP($A222,enum!$A$1:$L$361,C$1),""))</f>
        <v>CHANNEL=0..15</v>
      </c>
      <c r="D222" s="66" t="str">
        <f>IF(B222=$A$2,D$2,IF(B222&lt;&gt;"",VLOOKUP($A222,enum!$A$1:$L$361,D$1),""))</f>
        <v>TIME_ITEM</v>
      </c>
      <c r="E222" s="67" t="str">
        <f>IF(D222=$A$2,E$2,IF(D222&lt;&gt;"",VLOOKUP($A222,enum!$A$1:$L$361,E$1),""))</f>
        <v>RW</v>
      </c>
      <c r="F222" s="67" t="str">
        <f>IF(E222=$A$2,F$2,IF(E222&lt;&gt;"",VLOOKUP($A222,enum!$A$1:$L$361,F$1),""))</f>
        <v>R</v>
      </c>
      <c r="G222" s="67" t="str">
        <f>IF(F222=$A$2,G$2,IF(F222&lt;&gt;"",VLOOKUP($A222,enum!$A$1:$L$361,G$1),""))</f>
        <v>RAM</v>
      </c>
      <c r="H222" s="140" t="s">
        <v>160</v>
      </c>
      <c r="I222" s="141" t="s">
        <v>690</v>
      </c>
      <c r="J222" s="142" t="s">
        <v>205</v>
      </c>
      <c r="K222" s="143" t="s">
        <v>146</v>
      </c>
      <c r="L222" s="124" t="s">
        <v>1011</v>
      </c>
      <c r="M222" s="87" t="s">
        <v>1009</v>
      </c>
    </row>
    <row r="223" spans="1:13" s="124" customFormat="1" x14ac:dyDescent="0.2">
      <c r="A223" s="67">
        <v>6</v>
      </c>
      <c r="B223" s="66" t="str">
        <f>IF(C223=$A$2,B$2,IF(C223&lt;&gt;"",VLOOKUP($A223,enum!$A$1:$L$361,B$1),""))</f>
        <v>i_T64=11</v>
      </c>
      <c r="C223" s="66" t="str">
        <f>IF(A223=$A$2,C$2,IF(A223&lt;&gt;"",VLOOKUP($A223,enum!$A$1:$L$361,C$1),""))</f>
        <v>CHANNEL=0..15</v>
      </c>
      <c r="D223" s="66" t="str">
        <f>IF(B223=$A$2,D$2,IF(B223&lt;&gt;"",VLOOKUP($A223,enum!$A$1:$L$361,D$1),""))</f>
        <v>TIME_ITEM</v>
      </c>
      <c r="E223" s="67" t="str">
        <f>IF(D223=$A$2,E$2,IF(D223&lt;&gt;"",VLOOKUP($A223,enum!$A$1:$L$361,E$1),""))</f>
        <v>RW</v>
      </c>
      <c r="F223" s="67" t="str">
        <f>IF(E223=$A$2,F$2,IF(E223&lt;&gt;"",VLOOKUP($A223,enum!$A$1:$L$361,F$1),""))</f>
        <v>R</v>
      </c>
      <c r="G223" s="67" t="str">
        <f>IF(F223=$A$2,G$2,IF(F223&lt;&gt;"",VLOOKUP($A223,enum!$A$1:$L$361,G$1),""))</f>
        <v>RAM</v>
      </c>
      <c r="H223" s="140" t="s">
        <v>161</v>
      </c>
      <c r="I223" s="141" t="s">
        <v>690</v>
      </c>
      <c r="J223" s="142" t="s">
        <v>204</v>
      </c>
      <c r="K223" s="143" t="s">
        <v>162</v>
      </c>
      <c r="L223" s="124" t="s">
        <v>1020</v>
      </c>
      <c r="M223" s="87" t="s">
        <v>1019</v>
      </c>
    </row>
    <row r="224" spans="1:13" s="124" customFormat="1" x14ac:dyDescent="0.2">
      <c r="A224" s="67">
        <v>67</v>
      </c>
      <c r="B224" s="66" t="str">
        <f>IF(C224=$A$2,B$2,IF(C224&lt;&gt;"",VLOOKUP($A224,enum!$A$1:$L$361,B$1),""))</f>
        <v>i_T68=131</v>
      </c>
      <c r="C224" s="66" t="str">
        <f>IF(A224=$A$2,C$2,IF(A224&lt;&gt;"",VLOOKUP($A224,enum!$A$1:$L$361,C$1),""))</f>
        <v>CHANNEL=0..15</v>
      </c>
      <c r="D224" s="66" t="str">
        <f>IF(B224=$A$2,D$2,IF(B224&lt;&gt;"",VLOOKUP($A224,enum!$A$1:$L$361,D$1),""))</f>
        <v>TIME_ITEM</v>
      </c>
      <c r="E224" s="67" t="str">
        <f>IF(D224=$A$2,E$2,IF(D224&lt;&gt;"",VLOOKUP($A224,enum!$A$1:$L$361,E$1),""))</f>
        <v>RW</v>
      </c>
      <c r="F224" s="67" t="str">
        <f>IF(E224=$A$2,F$2,IF(E224&lt;&gt;"",VLOOKUP($A224,enum!$A$1:$L$361,F$1),""))</f>
        <v>R</v>
      </c>
      <c r="G224" s="67" t="str">
        <f>IF(F224=$A$2,G$2,IF(F224&lt;&gt;"",VLOOKUP($A224,enum!$A$1:$L$361,G$1),""))</f>
        <v>RAM</v>
      </c>
      <c r="H224" s="140" t="s">
        <v>163</v>
      </c>
      <c r="I224" s="141" t="s">
        <v>690</v>
      </c>
      <c r="J224" s="142" t="s">
        <v>164</v>
      </c>
      <c r="K224" s="143" t="s">
        <v>139</v>
      </c>
      <c r="L224" s="124" t="s">
        <v>1067</v>
      </c>
      <c r="M224" s="87" t="s">
        <v>1051</v>
      </c>
    </row>
    <row r="225" spans="1:13" s="124" customFormat="1" x14ac:dyDescent="0.2">
      <c r="A225" s="67">
        <v>77</v>
      </c>
      <c r="B225" s="66" t="str">
        <f>IF(C225=$A$2,B$2,IF(C225&lt;&gt;"",VLOOKUP($A225,enum!$A$1:$L$361,B$1),""))</f>
        <v>i_T6F=141</v>
      </c>
      <c r="C225" s="66" t="str">
        <f>IF(A225=$A$2,C$2,IF(A225&lt;&gt;"",VLOOKUP($A225,enum!$A$1:$L$361,C$1),""))</f>
        <v>CHANNEL=0..15</v>
      </c>
      <c r="D225" s="66" t="str">
        <f>IF(B225=$A$2,D$2,IF(B225&lt;&gt;"",VLOOKUP($A225,enum!$A$1:$L$361,D$1),""))</f>
        <v>TIME_ITEM</v>
      </c>
      <c r="E225" s="67" t="str">
        <f>IF(D225=$A$2,E$2,IF(D225&lt;&gt;"",VLOOKUP($A225,enum!$A$1:$L$361,E$1),""))</f>
        <v>RW</v>
      </c>
      <c r="F225" s="67" t="str">
        <f>IF(E225=$A$2,F$2,IF(E225&lt;&gt;"",VLOOKUP($A225,enum!$A$1:$L$361,F$1),""))</f>
        <v>R</v>
      </c>
      <c r="G225" s="67" t="str">
        <f>IF(F225=$A$2,G$2,IF(F225&lt;&gt;"",VLOOKUP($A225,enum!$A$1:$L$361,G$1),""))</f>
        <v>RAM</v>
      </c>
      <c r="H225" s="140" t="s">
        <v>165</v>
      </c>
      <c r="I225" s="141" t="s">
        <v>690</v>
      </c>
      <c r="J225" s="142" t="s">
        <v>205</v>
      </c>
      <c r="K225" s="143" t="s">
        <v>146</v>
      </c>
      <c r="L225" s="124" t="s">
        <v>1069</v>
      </c>
      <c r="M225" s="87" t="s">
        <v>1068</v>
      </c>
    </row>
    <row r="226" spans="1:13" s="124" customFormat="1" x14ac:dyDescent="0.2">
      <c r="A226" s="67">
        <v>78</v>
      </c>
      <c r="B226" s="66" t="str">
        <f>IF(C226=$A$2,B$2,IF(C226&lt;&gt;"",VLOOKUP($A226,enum!$A$1:$L$361,B$1),""))</f>
        <v>i_T6H=142</v>
      </c>
      <c r="C226" s="66" t="str">
        <f>IF(A226=$A$2,C$2,IF(A226&lt;&gt;"",VLOOKUP($A226,enum!$A$1:$L$361,C$1),""))</f>
        <v>CHANNEL=0..15</v>
      </c>
      <c r="D226" s="66" t="str">
        <f>IF(B226=$A$2,D$2,IF(B226&lt;&gt;"",VLOOKUP($A226,enum!$A$1:$L$361,D$1),""))</f>
        <v>TIME_ITEM</v>
      </c>
      <c r="E226" s="67" t="str">
        <f>IF(D226=$A$2,E$2,IF(D226&lt;&gt;"",VLOOKUP($A226,enum!$A$1:$L$361,E$1),""))</f>
        <v>RW</v>
      </c>
      <c r="F226" s="67" t="str">
        <f>IF(E226=$A$2,F$2,IF(E226&lt;&gt;"",VLOOKUP($A226,enum!$A$1:$L$361,F$1),""))</f>
        <v>R</v>
      </c>
      <c r="G226" s="67" t="str">
        <f>IF(F226=$A$2,G$2,IF(F226&lt;&gt;"",VLOOKUP($A226,enum!$A$1:$L$361,G$1),""))</f>
        <v>RAM</v>
      </c>
      <c r="H226" s="140" t="s">
        <v>166</v>
      </c>
      <c r="I226" s="141" t="s">
        <v>690</v>
      </c>
      <c r="J226" s="142" t="s">
        <v>178</v>
      </c>
      <c r="K226" s="143" t="s">
        <v>146</v>
      </c>
      <c r="L226" s="124" t="s">
        <v>1071</v>
      </c>
      <c r="M226" s="87" t="s">
        <v>1070</v>
      </c>
    </row>
    <row r="227" spans="1:13" s="124" customFormat="1" x14ac:dyDescent="0.2">
      <c r="A227" s="67">
        <v>79</v>
      </c>
      <c r="B227" s="66" t="str">
        <f>IF(C227=$A$2,B$2,IF(C227&lt;&gt;"",VLOOKUP($A227,enum!$A$1:$L$361,B$1),""))</f>
        <v>i_T6W=143</v>
      </c>
      <c r="C227" s="66" t="str">
        <f>IF(A227=$A$2,C$2,IF(A227&lt;&gt;"",VLOOKUP($A227,enum!$A$1:$L$361,C$1),""))</f>
        <v>CHANNEL=0..15</v>
      </c>
      <c r="D227" s="66" t="str">
        <f>IF(B227=$A$2,D$2,IF(B227&lt;&gt;"",VLOOKUP($A227,enum!$A$1:$L$361,D$1),""))</f>
        <v>TIME_ITEM</v>
      </c>
      <c r="E227" s="67" t="str">
        <f>IF(D227=$A$2,E$2,IF(D227&lt;&gt;"",VLOOKUP($A227,enum!$A$1:$L$361,E$1),""))</f>
        <v>RW</v>
      </c>
      <c r="F227" s="67" t="str">
        <f>IF(E227=$A$2,F$2,IF(E227&lt;&gt;"",VLOOKUP($A227,enum!$A$1:$L$361,F$1),""))</f>
        <v>R</v>
      </c>
      <c r="G227" s="67" t="str">
        <f>IF(F227=$A$2,G$2,IF(F227&lt;&gt;"",VLOOKUP($A227,enum!$A$1:$L$361,G$1),""))</f>
        <v>RAM</v>
      </c>
      <c r="H227" s="140" t="s">
        <v>167</v>
      </c>
      <c r="I227" s="141" t="s">
        <v>690</v>
      </c>
      <c r="J227" s="142" t="s">
        <v>582</v>
      </c>
      <c r="K227" s="143" t="s">
        <v>139</v>
      </c>
      <c r="L227" s="147" t="s">
        <v>1074</v>
      </c>
      <c r="M227" s="149" t="s">
        <v>581</v>
      </c>
    </row>
    <row r="228" spans="1:13" s="124" customFormat="1" x14ac:dyDescent="0.2">
      <c r="A228" s="67">
        <v>80</v>
      </c>
      <c r="B228" s="66" t="str">
        <f>IF(C228=$A$2,B$2,IF(C228&lt;&gt;"",VLOOKUP($A228,enum!$A$1:$L$361,B$1),""))</f>
        <v>i_T6X=144</v>
      </c>
      <c r="C228" s="66" t="str">
        <f>IF(A228=$A$2,C$2,IF(A228&lt;&gt;"",VLOOKUP($A228,enum!$A$1:$L$361,C$1),""))</f>
        <v>CHANNEL=0..15</v>
      </c>
      <c r="D228" s="66" t="str">
        <f>IF(B228=$A$2,D$2,IF(B228&lt;&gt;"",VLOOKUP($A228,enum!$A$1:$L$361,D$1),""))</f>
        <v>TIME_ITEM</v>
      </c>
      <c r="E228" s="67" t="str">
        <f>IF(D228=$A$2,E$2,IF(D228&lt;&gt;"",VLOOKUP($A228,enum!$A$1:$L$361,E$1),""))</f>
        <v>RW</v>
      </c>
      <c r="F228" s="67" t="str">
        <f>IF(E228=$A$2,F$2,IF(E228&lt;&gt;"",VLOOKUP($A228,enum!$A$1:$L$361,F$1),""))</f>
        <v>R</v>
      </c>
      <c r="G228" s="67" t="str">
        <f>IF(F228=$A$2,G$2,IF(F228&lt;&gt;"",VLOOKUP($A228,enum!$A$1:$L$361,G$1),""))</f>
        <v>RAM</v>
      </c>
      <c r="H228" s="140" t="s">
        <v>168</v>
      </c>
      <c r="I228" s="141" t="s">
        <v>690</v>
      </c>
      <c r="J228" s="142">
        <v>10</v>
      </c>
      <c r="K228" s="143" t="s">
        <v>146</v>
      </c>
      <c r="L228" s="147" t="s">
        <v>1075</v>
      </c>
      <c r="M228" s="149" t="s">
        <v>583</v>
      </c>
    </row>
    <row r="229" spans="1:13" s="124" customFormat="1" x14ac:dyDescent="0.2">
      <c r="A229" s="67">
        <v>81</v>
      </c>
      <c r="B229" s="66" t="str">
        <f>IF(C229=$A$2,B$2,IF(C229&lt;&gt;"",VLOOKUP($A229,enum!$A$1:$L$361,B$1),""))</f>
        <v>i_T6Y=145</v>
      </c>
      <c r="C229" s="66" t="str">
        <f>IF(A229=$A$2,C$2,IF(A229&lt;&gt;"",VLOOKUP($A229,enum!$A$1:$L$361,C$1),""))</f>
        <v>CHANNEL=0..15</v>
      </c>
      <c r="D229" s="66" t="str">
        <f>IF(B229=$A$2,D$2,IF(B229&lt;&gt;"",VLOOKUP($A229,enum!$A$1:$L$361,D$1),""))</f>
        <v>TIME_ITEM</v>
      </c>
      <c r="E229" s="67" t="str">
        <f>IF(D229=$A$2,E$2,IF(D229&lt;&gt;"",VLOOKUP($A229,enum!$A$1:$L$361,E$1),""))</f>
        <v>RW</v>
      </c>
      <c r="F229" s="67" t="str">
        <f>IF(E229=$A$2,F$2,IF(E229&lt;&gt;"",VLOOKUP($A229,enum!$A$1:$L$361,F$1),""))</f>
        <v>R</v>
      </c>
      <c r="G229" s="67" t="str">
        <f>IF(F229=$A$2,G$2,IF(F229&lt;&gt;"",VLOOKUP($A229,enum!$A$1:$L$361,G$1),""))</f>
        <v>RAM</v>
      </c>
      <c r="H229" s="140" t="s">
        <v>169</v>
      </c>
      <c r="I229" s="141" t="s">
        <v>690</v>
      </c>
      <c r="J229" s="142">
        <v>10</v>
      </c>
      <c r="K229" s="143" t="s">
        <v>146</v>
      </c>
      <c r="L229" s="147" t="s">
        <v>1073</v>
      </c>
      <c r="M229" s="87" t="s">
        <v>1072</v>
      </c>
    </row>
    <row r="230" spans="1:13" s="124" customFormat="1" x14ac:dyDescent="0.2">
      <c r="A230" s="67">
        <v>82</v>
      </c>
      <c r="B230" s="66" t="str">
        <f>IF(C230=$A$2,B$2,IF(C230&lt;&gt;"",VLOOKUP($A230,enum!$A$1:$L$361,B$1),""))</f>
        <v>i_T76=146</v>
      </c>
      <c r="C230" s="66" t="str">
        <f>IF(A230=$A$2,C$2,IF(A230&lt;&gt;"",VLOOKUP($A230,enum!$A$1:$L$361,C$1),""))</f>
        <v>CHANNEL=0..15</v>
      </c>
      <c r="D230" s="66" t="str">
        <f>IF(B230=$A$2,D$2,IF(B230&lt;&gt;"",VLOOKUP($A230,enum!$A$1:$L$361,D$1),""))</f>
        <v>TIME_ITEM</v>
      </c>
      <c r="E230" s="67" t="str">
        <f>IF(D230=$A$2,E$2,IF(D230&lt;&gt;"",VLOOKUP($A230,enum!$A$1:$L$361,E$1),""))</f>
        <v>RW</v>
      </c>
      <c r="F230" s="67" t="str">
        <f>IF(E230=$A$2,F$2,IF(E230&lt;&gt;"",VLOOKUP($A230,enum!$A$1:$L$361,F$1),""))</f>
        <v>R</v>
      </c>
      <c r="G230" s="67" t="str">
        <f>IF(F230=$A$2,G$2,IF(F230&lt;&gt;"",VLOOKUP($A230,enum!$A$1:$L$361,G$1),""))</f>
        <v>RAM</v>
      </c>
      <c r="H230" s="140" t="s">
        <v>170</v>
      </c>
      <c r="I230" s="141" t="s">
        <v>690</v>
      </c>
      <c r="J230" s="142" t="s">
        <v>125</v>
      </c>
      <c r="K230" s="143" t="s">
        <v>125</v>
      </c>
      <c r="L230" s="119" t="s">
        <v>694</v>
      </c>
      <c r="M230" s="87" t="s">
        <v>156</v>
      </c>
    </row>
    <row r="231" spans="1:13" s="124" customFormat="1" x14ac:dyDescent="0.2">
      <c r="A231" s="67">
        <v>83</v>
      </c>
      <c r="B231" s="66" t="str">
        <f>IF(C231=$A$2,B$2,IF(C231&lt;&gt;"",VLOOKUP($A231,enum!$A$1:$L$361,B$1),""))</f>
        <v>i_T7B=147</v>
      </c>
      <c r="C231" s="66" t="str">
        <f>IF(A231=$A$2,C$2,IF(A231&lt;&gt;"",VLOOKUP($A231,enum!$A$1:$L$361,C$1),""))</f>
        <v>CHANNEL=0..15</v>
      </c>
      <c r="D231" s="66" t="str">
        <f>IF(B231=$A$2,D$2,IF(B231&lt;&gt;"",VLOOKUP($A231,enum!$A$1:$L$361,D$1),""))</f>
        <v>TIME_ITEM</v>
      </c>
      <c r="E231" s="67" t="str">
        <f>IF(D231=$A$2,E$2,IF(D231&lt;&gt;"",VLOOKUP($A231,enum!$A$1:$L$361,E$1),""))</f>
        <v>RW</v>
      </c>
      <c r="F231" s="67" t="str">
        <f>IF(E231=$A$2,F$2,IF(E231&lt;&gt;"",VLOOKUP($A231,enum!$A$1:$L$361,F$1),""))</f>
        <v>R</v>
      </c>
      <c r="G231" s="67" t="str">
        <f>IF(F231=$A$2,G$2,IF(F231&lt;&gt;"",VLOOKUP($A231,enum!$A$1:$L$361,G$1),""))</f>
        <v>RAM</v>
      </c>
      <c r="H231" s="140" t="s">
        <v>172</v>
      </c>
      <c r="I231" s="141" t="s">
        <v>690</v>
      </c>
      <c r="J231" s="142" t="s">
        <v>125</v>
      </c>
      <c r="K231" s="143" t="s">
        <v>125</v>
      </c>
      <c r="L231" s="140" t="s">
        <v>694</v>
      </c>
      <c r="M231" s="87" t="s">
        <v>156</v>
      </c>
    </row>
    <row r="232" spans="1:13" s="124" customFormat="1" x14ac:dyDescent="0.2">
      <c r="A232" s="67">
        <v>84</v>
      </c>
      <c r="B232" s="66" t="str">
        <f>IF(C232=$A$2,B$2,IF(C232&lt;&gt;"",VLOOKUP($A232,enum!$A$1:$L$361,B$1),""))</f>
        <v>i_T81=148</v>
      </c>
      <c r="C232" s="66" t="str">
        <f>IF(A232=$A$2,C$2,IF(A232&lt;&gt;"",VLOOKUP($A232,enum!$A$1:$L$361,C$1),""))</f>
        <v>CHANNEL=0..15</v>
      </c>
      <c r="D232" s="66" t="str">
        <f>IF(B232=$A$2,D$2,IF(B232&lt;&gt;"",VLOOKUP($A232,enum!$A$1:$L$361,D$1),""))</f>
        <v>TIME_ITEM</v>
      </c>
      <c r="E232" s="67" t="str">
        <f>IF(D232=$A$2,E$2,IF(D232&lt;&gt;"",VLOOKUP($A232,enum!$A$1:$L$361,E$1),""))</f>
        <v>RW</v>
      </c>
      <c r="F232" s="67" t="str">
        <f>IF(E232=$A$2,F$2,IF(E232&lt;&gt;"",VLOOKUP($A232,enum!$A$1:$L$361,F$1),""))</f>
        <v>R</v>
      </c>
      <c r="G232" s="67" t="str">
        <f>IF(F232=$A$2,G$2,IF(F232&lt;&gt;"",VLOOKUP($A232,enum!$A$1:$L$361,G$1),""))</f>
        <v>RAM</v>
      </c>
      <c r="H232" s="140" t="s">
        <v>173</v>
      </c>
      <c r="I232" s="141" t="s">
        <v>690</v>
      </c>
      <c r="J232" s="142" t="s">
        <v>174</v>
      </c>
      <c r="K232" s="143" t="s">
        <v>139</v>
      </c>
      <c r="L232" s="124" t="s">
        <v>1077</v>
      </c>
      <c r="M232" s="87" t="s">
        <v>1076</v>
      </c>
    </row>
    <row r="233" spans="1:13" s="124" customFormat="1" x14ac:dyDescent="0.2">
      <c r="A233" s="67">
        <v>85</v>
      </c>
      <c r="B233" s="66" t="str">
        <f>IF(C233=$A$2,B$2,IF(C233&lt;&gt;"",VLOOKUP($A233,enum!$A$1:$L$361,B$1),""))</f>
        <v>i_T82=149</v>
      </c>
      <c r="C233" s="66" t="str">
        <f>IF(A233=$A$2,C$2,IF(A233&lt;&gt;"",VLOOKUP($A233,enum!$A$1:$L$361,C$1),""))</f>
        <v>CHANNEL=0..15</v>
      </c>
      <c r="D233" s="66" t="str">
        <f>IF(B233=$A$2,D$2,IF(B233&lt;&gt;"",VLOOKUP($A233,enum!$A$1:$L$361,D$1),""))</f>
        <v>TIME_ITEM</v>
      </c>
      <c r="E233" s="67" t="str">
        <f>IF(D233=$A$2,E$2,IF(D233&lt;&gt;"",VLOOKUP($A233,enum!$A$1:$L$361,E$1),""))</f>
        <v>RW</v>
      </c>
      <c r="F233" s="67" t="str">
        <f>IF(E233=$A$2,F$2,IF(E233&lt;&gt;"",VLOOKUP($A233,enum!$A$1:$L$361,F$1),""))</f>
        <v>R</v>
      </c>
      <c r="G233" s="67" t="str">
        <f>IF(F233=$A$2,G$2,IF(F233&lt;&gt;"",VLOOKUP($A233,enum!$A$1:$L$361,G$1),""))</f>
        <v>RAM</v>
      </c>
      <c r="H233" s="140" t="s">
        <v>175</v>
      </c>
      <c r="I233" s="141" t="s">
        <v>690</v>
      </c>
      <c r="J233" s="142" t="s">
        <v>176</v>
      </c>
      <c r="K233" s="143" t="s">
        <v>139</v>
      </c>
      <c r="L233" s="124" t="s">
        <v>1079</v>
      </c>
      <c r="M233" s="87" t="s">
        <v>1078</v>
      </c>
    </row>
    <row r="234" spans="1:13" s="124" customFormat="1" x14ac:dyDescent="0.2">
      <c r="A234" s="67">
        <v>86</v>
      </c>
      <c r="B234" s="66" t="str">
        <f>IF(C234=$A$2,B$2,IF(C234&lt;&gt;"",VLOOKUP($A234,enum!$A$1:$L$361,B$1),""))</f>
        <v>i_T84=150</v>
      </c>
      <c r="C234" s="66" t="str">
        <f>IF(A234=$A$2,C$2,IF(A234&lt;&gt;"",VLOOKUP($A234,enum!$A$1:$L$361,C$1),""))</f>
        <v>CHANNEL=0..15</v>
      </c>
      <c r="D234" s="66" t="str">
        <f>IF(B234=$A$2,D$2,IF(B234&lt;&gt;"",VLOOKUP($A234,enum!$A$1:$L$361,D$1),""))</f>
        <v>TIME_ITEM</v>
      </c>
      <c r="E234" s="67" t="str">
        <f>IF(D234=$A$2,E$2,IF(D234&lt;&gt;"",VLOOKUP($A234,enum!$A$1:$L$361,E$1),""))</f>
        <v>RW</v>
      </c>
      <c r="F234" s="67" t="str">
        <f>IF(E234=$A$2,F$2,IF(E234&lt;&gt;"",VLOOKUP($A234,enum!$A$1:$L$361,F$1),""))</f>
        <v>R</v>
      </c>
      <c r="G234" s="67" t="str">
        <f>IF(F234=$A$2,G$2,IF(F234&lt;&gt;"",VLOOKUP($A234,enum!$A$1:$L$361,G$1),""))</f>
        <v>RAM</v>
      </c>
      <c r="H234" s="140" t="s">
        <v>177</v>
      </c>
      <c r="I234" s="141" t="s">
        <v>690</v>
      </c>
      <c r="J234" s="142" t="s">
        <v>178</v>
      </c>
      <c r="K234" s="143" t="s">
        <v>146</v>
      </c>
      <c r="L234" s="154" t="s">
        <v>1114</v>
      </c>
      <c r="M234" s="87" t="s">
        <v>1080</v>
      </c>
    </row>
    <row r="235" spans="1:13" s="124" customFormat="1" x14ac:dyDescent="0.2">
      <c r="A235" s="67">
        <v>87</v>
      </c>
      <c r="B235" s="66" t="str">
        <f>IF(C235=$A$2,B$2,IF(C235&lt;&gt;"",VLOOKUP($A235,enum!$A$1:$L$361,B$1),""))</f>
        <v>i_T91=151</v>
      </c>
      <c r="C235" s="66" t="str">
        <f>IF(A235=$A$2,C$2,IF(A235&lt;&gt;"",VLOOKUP($A235,enum!$A$1:$L$361,C$1),""))</f>
        <v>CHANNEL=0..15</v>
      </c>
      <c r="D235" s="66" t="str">
        <f>IF(B235=$A$2,D$2,IF(B235&lt;&gt;"",VLOOKUP($A235,enum!$A$1:$L$361,D$1),""))</f>
        <v>TIME_ITEM</v>
      </c>
      <c r="E235" s="67" t="str">
        <f>IF(D235=$A$2,E$2,IF(D235&lt;&gt;"",VLOOKUP($A235,enum!$A$1:$L$361,E$1),""))</f>
        <v>RW</v>
      </c>
      <c r="F235" s="67" t="str">
        <f>IF(E235=$A$2,F$2,IF(E235&lt;&gt;"",VLOOKUP($A235,enum!$A$1:$L$361,F$1),""))</f>
        <v>R</v>
      </c>
      <c r="G235" s="67" t="str">
        <f>IF(F235=$A$2,G$2,IF(F235&lt;&gt;"",VLOOKUP($A235,enum!$A$1:$L$361,G$1),""))</f>
        <v>RAM</v>
      </c>
      <c r="H235" s="140" t="s">
        <v>179</v>
      </c>
      <c r="I235" s="141" t="s">
        <v>690</v>
      </c>
      <c r="J235" s="142" t="s">
        <v>153</v>
      </c>
      <c r="K235" s="143" t="s">
        <v>139</v>
      </c>
      <c r="L235" s="124" t="s">
        <v>1082</v>
      </c>
      <c r="M235" s="87" t="s">
        <v>1081</v>
      </c>
    </row>
    <row r="236" spans="1:13" s="124" customFormat="1" x14ac:dyDescent="0.2">
      <c r="A236" s="67">
        <v>68</v>
      </c>
      <c r="B236" s="66" t="str">
        <f>IF(C236=$A$2,B$2,IF(C236&lt;&gt;"",VLOOKUP($A236,enum!$A$1:$L$361,B$1),""))</f>
        <v>i_T93=132</v>
      </c>
      <c r="C236" s="66" t="str">
        <f>IF(A236=$A$2,C$2,IF(A236&lt;&gt;"",VLOOKUP($A236,enum!$A$1:$L$361,C$1),""))</f>
        <v>CHANNEL=0..15</v>
      </c>
      <c r="D236" s="66" t="str">
        <f>IF(B236=$A$2,D$2,IF(B236&lt;&gt;"",VLOOKUP($A236,enum!$A$1:$L$361,D$1),""))</f>
        <v>TIME_ITEM</v>
      </c>
      <c r="E236" s="67" t="str">
        <f>IF(D236=$A$2,E$2,IF(D236&lt;&gt;"",VLOOKUP($A236,enum!$A$1:$L$361,E$1),""))</f>
        <v>RW</v>
      </c>
      <c r="F236" s="67" t="str">
        <f>IF(E236=$A$2,F$2,IF(E236&lt;&gt;"",VLOOKUP($A236,enum!$A$1:$L$361,F$1),""))</f>
        <v>R</v>
      </c>
      <c r="G236" s="67" t="str">
        <f>IF(F236=$A$2,G$2,IF(F236&lt;&gt;"",VLOOKUP($A236,enum!$A$1:$L$361,G$1),""))</f>
        <v>RAM</v>
      </c>
      <c r="H236" s="140" t="s">
        <v>180</v>
      </c>
      <c r="I236" s="141" t="s">
        <v>690</v>
      </c>
      <c r="J236" s="142" t="s">
        <v>206</v>
      </c>
      <c r="K236" s="143" t="s">
        <v>139</v>
      </c>
      <c r="L236" s="124" t="s">
        <v>1084</v>
      </c>
      <c r="M236" s="87" t="s">
        <v>1083</v>
      </c>
    </row>
    <row r="237" spans="1:13" s="124" customFormat="1" x14ac:dyDescent="0.2">
      <c r="A237" s="67">
        <v>88</v>
      </c>
      <c r="B237" s="66" t="str">
        <f>IF(C237=$A$2,B$2,IF(C237&lt;&gt;"",VLOOKUP($A237,enum!$A$1:$L$361,B$1),""))</f>
        <v>i_T94=152</v>
      </c>
      <c r="C237" s="66" t="str">
        <f>IF(A237=$A$2,C$2,IF(A237&lt;&gt;"",VLOOKUP($A237,enum!$A$1:$L$361,C$1),""))</f>
        <v>CHANNEL=0..15</v>
      </c>
      <c r="D237" s="66" t="str">
        <f>IF(B237=$A$2,D$2,IF(B237&lt;&gt;"",VLOOKUP($A237,enum!$A$1:$L$361,D$1),""))</f>
        <v>TIME_ITEM</v>
      </c>
      <c r="E237" s="67" t="str">
        <f>IF(D237=$A$2,E$2,IF(D237&lt;&gt;"",VLOOKUP($A237,enum!$A$1:$L$361,E$1),""))</f>
        <v>RW</v>
      </c>
      <c r="F237" s="67" t="str">
        <f>IF(E237=$A$2,F$2,IF(E237&lt;&gt;"",VLOOKUP($A237,enum!$A$1:$L$361,F$1),""))</f>
        <v>R</v>
      </c>
      <c r="G237" s="67" t="str">
        <f>IF(F237=$A$2,G$2,IF(F237&lt;&gt;"",VLOOKUP($A237,enum!$A$1:$L$361,G$1),""))</f>
        <v>RAM</v>
      </c>
      <c r="H237" s="140" t="s">
        <v>181</v>
      </c>
      <c r="I237" s="141" t="s">
        <v>690</v>
      </c>
      <c r="J237" s="142" t="s">
        <v>174</v>
      </c>
      <c r="K237" s="143" t="s">
        <v>139</v>
      </c>
      <c r="L237" s="124" t="s">
        <v>1086</v>
      </c>
      <c r="M237" s="87" t="s">
        <v>1085</v>
      </c>
    </row>
    <row r="238" spans="1:13" s="124" customFormat="1" x14ac:dyDescent="0.2">
      <c r="A238" s="67">
        <v>69</v>
      </c>
      <c r="B238" s="66" t="str">
        <f>IF(C238=$A$2,B$2,IF(C238&lt;&gt;"",VLOOKUP($A238,enum!$A$1:$L$361,B$1),""))</f>
        <v>i_T95=133</v>
      </c>
      <c r="C238" s="66" t="str">
        <f>IF(A238=$A$2,C$2,IF(A238&lt;&gt;"",VLOOKUP($A238,enum!$A$1:$L$361,C$1),""))</f>
        <v>CHANNEL=0..15</v>
      </c>
      <c r="D238" s="66" t="str">
        <f>IF(B238=$A$2,D$2,IF(B238&lt;&gt;"",VLOOKUP($A238,enum!$A$1:$L$361,D$1),""))</f>
        <v>TIME_ITEM</v>
      </c>
      <c r="E238" s="67" t="str">
        <f>IF(D238=$A$2,E$2,IF(D238&lt;&gt;"",VLOOKUP($A238,enum!$A$1:$L$361,E$1),""))</f>
        <v>RW</v>
      </c>
      <c r="F238" s="67" t="str">
        <f>IF(E238=$A$2,F$2,IF(E238&lt;&gt;"",VLOOKUP($A238,enum!$A$1:$L$361,F$1),""))</f>
        <v>R</v>
      </c>
      <c r="G238" s="67" t="str">
        <f>IF(F238=$A$2,G$2,IF(F238&lt;&gt;"",VLOOKUP($A238,enum!$A$1:$L$361,G$1),""))</f>
        <v>RAM</v>
      </c>
      <c r="H238" s="140" t="s">
        <v>182</v>
      </c>
      <c r="I238" s="141" t="s">
        <v>690</v>
      </c>
      <c r="J238" s="142" t="s">
        <v>206</v>
      </c>
      <c r="K238" s="143" t="s">
        <v>139</v>
      </c>
      <c r="L238" s="124" t="s">
        <v>1088</v>
      </c>
      <c r="M238" s="87" t="s">
        <v>1087</v>
      </c>
    </row>
    <row r="239" spans="1:13" s="124" customFormat="1" x14ac:dyDescent="0.2">
      <c r="A239" s="67">
        <v>70</v>
      </c>
      <c r="B239" s="66" t="str">
        <f>IF(C239=$A$2,B$2,IF(C239&lt;&gt;"",VLOOKUP($A239,enum!$A$1:$L$361,B$1),""))</f>
        <v>i_T96=134</v>
      </c>
      <c r="C239" s="66" t="str">
        <f>IF(A239=$A$2,C$2,IF(A239&lt;&gt;"",VLOOKUP($A239,enum!$A$1:$L$361,C$1),""))</f>
        <v>CHANNEL=0..15</v>
      </c>
      <c r="D239" s="66" t="str">
        <f>IF(B239=$A$2,D$2,IF(B239&lt;&gt;"",VLOOKUP($A239,enum!$A$1:$L$361,D$1),""))</f>
        <v>TIME_ITEM</v>
      </c>
      <c r="E239" s="67" t="str">
        <f>IF(D239=$A$2,E$2,IF(D239&lt;&gt;"",VLOOKUP($A239,enum!$A$1:$L$361,E$1),""))</f>
        <v>RW</v>
      </c>
      <c r="F239" s="67" t="str">
        <f>IF(E239=$A$2,F$2,IF(E239&lt;&gt;"",VLOOKUP($A239,enum!$A$1:$L$361,F$1),""))</f>
        <v>R</v>
      </c>
      <c r="G239" s="67" t="str">
        <f>IF(F239=$A$2,G$2,IF(F239&lt;&gt;"",VLOOKUP($A239,enum!$A$1:$L$361,G$1),""))</f>
        <v>RAM</v>
      </c>
      <c r="H239" s="140" t="s">
        <v>183</v>
      </c>
      <c r="I239" s="141" t="s">
        <v>690</v>
      </c>
      <c r="J239" s="142" t="s">
        <v>171</v>
      </c>
      <c r="K239" s="143" t="s">
        <v>139</v>
      </c>
      <c r="L239" s="124" t="s">
        <v>1090</v>
      </c>
      <c r="M239" s="87" t="s">
        <v>1089</v>
      </c>
    </row>
    <row r="240" spans="1:13" s="124" customFormat="1" x14ac:dyDescent="0.2">
      <c r="A240" s="67">
        <v>89</v>
      </c>
      <c r="B240" s="66" t="str">
        <f>IF(C240=$A$2,B$2,IF(C240&lt;&gt;"",VLOOKUP($A240,enum!$A$1:$L$361,B$1),""))</f>
        <v>i_T9E=153</v>
      </c>
      <c r="C240" s="66" t="str">
        <f>IF(A240=$A$2,C$2,IF(A240&lt;&gt;"",VLOOKUP($A240,enum!$A$1:$L$361,C$1),""))</f>
        <v>CHANNEL=0..15</v>
      </c>
      <c r="D240" s="66" t="str">
        <f>IF(B240=$A$2,D$2,IF(B240&lt;&gt;"",VLOOKUP($A240,enum!$A$1:$L$361,D$1),""))</f>
        <v>TIME_ITEM</v>
      </c>
      <c r="E240" s="67" t="str">
        <f>IF(D240=$A$2,E$2,IF(D240&lt;&gt;"",VLOOKUP($A240,enum!$A$1:$L$361,E$1),""))</f>
        <v>RW</v>
      </c>
      <c r="F240" s="67" t="str">
        <f>IF(E240=$A$2,F$2,IF(E240&lt;&gt;"",VLOOKUP($A240,enum!$A$1:$L$361,F$1),""))</f>
        <v>R</v>
      </c>
      <c r="G240" s="67" t="str">
        <f>IF(F240=$A$2,G$2,IF(F240&lt;&gt;"",VLOOKUP($A240,enum!$A$1:$L$361,G$1),""))</f>
        <v>RAM</v>
      </c>
      <c r="H240" s="140" t="s">
        <v>184</v>
      </c>
      <c r="I240" s="141" t="s">
        <v>690</v>
      </c>
      <c r="J240" s="142" t="s">
        <v>125</v>
      </c>
      <c r="K240" s="143" t="s">
        <v>125</v>
      </c>
      <c r="L240" s="140" t="s">
        <v>694</v>
      </c>
      <c r="M240" s="87" t="s">
        <v>156</v>
      </c>
    </row>
    <row r="241" spans="1:13" s="124" customFormat="1" x14ac:dyDescent="0.2">
      <c r="A241" s="67">
        <v>90</v>
      </c>
      <c r="B241" s="66" t="str">
        <f>IF(C241=$A$2,B$2,IF(C241&lt;&gt;"",VLOOKUP($A241,enum!$A$1:$L$361,B$1),""))</f>
        <v>i_T9F=154</v>
      </c>
      <c r="C241" s="66" t="str">
        <f>IF(A241=$A$2,C$2,IF(A241&lt;&gt;"",VLOOKUP($A241,enum!$A$1:$L$361,C$1),""))</f>
        <v>CHANNEL=0..15</v>
      </c>
      <c r="D241" s="66" t="str">
        <f>IF(B241=$A$2,D$2,IF(B241&lt;&gt;"",VLOOKUP($A241,enum!$A$1:$L$361,D$1),""))</f>
        <v>TIME_ITEM</v>
      </c>
      <c r="E241" s="67" t="str">
        <f>IF(D241=$A$2,E$2,IF(D241&lt;&gt;"",VLOOKUP($A241,enum!$A$1:$L$361,E$1),""))</f>
        <v>RW</v>
      </c>
      <c r="F241" s="67" t="str">
        <f>IF(E241=$A$2,F$2,IF(E241&lt;&gt;"",VLOOKUP($A241,enum!$A$1:$L$361,F$1),""))</f>
        <v>R</v>
      </c>
      <c r="G241" s="67" t="str">
        <f>IF(F241=$A$2,G$2,IF(F241&lt;&gt;"",VLOOKUP($A241,enum!$A$1:$L$361,G$1),""))</f>
        <v>RAM</v>
      </c>
      <c r="H241" s="140" t="s">
        <v>185</v>
      </c>
      <c r="I241" s="141" t="s">
        <v>690</v>
      </c>
      <c r="J241" s="142" t="s">
        <v>125</v>
      </c>
      <c r="K241" s="143" t="s">
        <v>125</v>
      </c>
      <c r="L241" s="140" t="s">
        <v>694</v>
      </c>
      <c r="M241" s="87" t="s">
        <v>156</v>
      </c>
    </row>
    <row r="242" spans="1:13" s="124" customFormat="1" x14ac:dyDescent="0.2">
      <c r="A242" s="67">
        <v>71</v>
      </c>
      <c r="B242" s="66" t="str">
        <f>IF(C242=$A$2,B$2,IF(C242&lt;&gt;"",VLOOKUP($A242,enum!$A$1:$L$361,B$1),""))</f>
        <v>i_T9I=135</v>
      </c>
      <c r="C242" s="66" t="str">
        <f>IF(A242=$A$2,C$2,IF(A242&lt;&gt;"",VLOOKUP($A242,enum!$A$1:$L$361,C$1),""))</f>
        <v>CHANNEL=0..15</v>
      </c>
      <c r="D242" s="66" t="str">
        <f>IF(B242=$A$2,D$2,IF(B242&lt;&gt;"",VLOOKUP($A242,enum!$A$1:$L$361,D$1),""))</f>
        <v>TIME_ITEM</v>
      </c>
      <c r="E242" s="67" t="str">
        <f>IF(D242=$A$2,E$2,IF(D242&lt;&gt;"",VLOOKUP($A242,enum!$A$1:$L$361,E$1),""))</f>
        <v>RW</v>
      </c>
      <c r="F242" s="67" t="str">
        <f>IF(E242=$A$2,F$2,IF(E242&lt;&gt;"",VLOOKUP($A242,enum!$A$1:$L$361,F$1),""))</f>
        <v>R</v>
      </c>
      <c r="G242" s="67" t="str">
        <f>IF(F242=$A$2,G$2,IF(F242&lt;&gt;"",VLOOKUP($A242,enum!$A$1:$L$361,G$1),""))</f>
        <v>RAM</v>
      </c>
      <c r="H242" s="140" t="s">
        <v>186</v>
      </c>
      <c r="I242" s="141" t="s">
        <v>690</v>
      </c>
      <c r="J242" s="142" t="s">
        <v>125</v>
      </c>
      <c r="K242" s="143" t="s">
        <v>125</v>
      </c>
      <c r="L242" s="140" t="s">
        <v>694</v>
      </c>
      <c r="M242" s="87" t="s">
        <v>156</v>
      </c>
    </row>
    <row r="243" spans="1:13" s="124" customFormat="1" x14ac:dyDescent="0.2">
      <c r="A243" s="67">
        <v>7</v>
      </c>
      <c r="B243" s="66" t="str">
        <f>IF(C243=$A$2,B$2,IF(C243&lt;&gt;"",VLOOKUP($A243,enum!$A$1:$L$361,B$1),""))</f>
        <v>i_T101=14</v>
      </c>
      <c r="C243" s="66" t="str">
        <f>IF(A243=$A$2,C$2,IF(A243&lt;&gt;"",VLOOKUP($A243,enum!$A$1:$L$361,C$1),""))</f>
        <v>CHANNEL=0..15</v>
      </c>
      <c r="D243" s="66" t="str">
        <f>IF(B243=$A$2,D$2,IF(B243&lt;&gt;"",VLOOKUP($A243,enum!$A$1:$L$361,D$1),""))</f>
        <v>TIME_ITEM</v>
      </c>
      <c r="E243" s="67" t="str">
        <f>IF(D243=$A$2,E$2,IF(D243&lt;&gt;"",VLOOKUP($A243,enum!$A$1:$L$361,E$1),""))</f>
        <v>RW</v>
      </c>
      <c r="F243" s="67" t="str">
        <f>IF(E243=$A$2,F$2,IF(E243&lt;&gt;"",VLOOKUP($A243,enum!$A$1:$L$361,F$1),""))</f>
        <v>R</v>
      </c>
      <c r="G243" s="67" t="str">
        <f>IF(F243=$A$2,G$2,IF(F243&lt;&gt;"",VLOOKUP($A243,enum!$A$1:$L$361,G$1),""))</f>
        <v>RAM</v>
      </c>
      <c r="H243" s="140" t="s">
        <v>187</v>
      </c>
      <c r="I243" s="141" t="s">
        <v>690</v>
      </c>
      <c r="J243" s="142" t="s">
        <v>125</v>
      </c>
      <c r="K243" s="143" t="s">
        <v>125</v>
      </c>
      <c r="L243" s="140" t="s">
        <v>694</v>
      </c>
      <c r="M243" s="87" t="s">
        <v>156</v>
      </c>
    </row>
    <row r="244" spans="1:13" s="124" customFormat="1" x14ac:dyDescent="0.2">
      <c r="A244" s="67">
        <v>8</v>
      </c>
      <c r="B244" s="66" t="str">
        <f>IF(C244=$A$2,B$2,IF(C244&lt;&gt;"",VLOOKUP($A244,enum!$A$1:$L$361,B$1),""))</f>
        <v>i_T102=15</v>
      </c>
      <c r="C244" s="66" t="str">
        <f>IF(A244=$A$2,C$2,IF(A244&lt;&gt;"",VLOOKUP($A244,enum!$A$1:$L$361,C$1),""))</f>
        <v>CHANNEL=0..15</v>
      </c>
      <c r="D244" s="66" t="str">
        <f>IF(B244=$A$2,D$2,IF(B244&lt;&gt;"",VLOOKUP($A244,enum!$A$1:$L$361,D$1),""))</f>
        <v>TIME_ITEM</v>
      </c>
      <c r="E244" s="67" t="str">
        <f>IF(D244=$A$2,E$2,IF(D244&lt;&gt;"",VLOOKUP($A244,enum!$A$1:$L$361,E$1),""))</f>
        <v>RW</v>
      </c>
      <c r="F244" s="67" t="str">
        <f>IF(E244=$A$2,F$2,IF(E244&lt;&gt;"",VLOOKUP($A244,enum!$A$1:$L$361,F$1),""))</f>
        <v>R</v>
      </c>
      <c r="G244" s="67" t="str">
        <f>IF(F244=$A$2,G$2,IF(F244&lt;&gt;"",VLOOKUP($A244,enum!$A$1:$L$361,G$1),""))</f>
        <v>RAM</v>
      </c>
      <c r="H244" s="140" t="s">
        <v>189</v>
      </c>
      <c r="I244" s="141" t="s">
        <v>690</v>
      </c>
      <c r="J244" s="142" t="s">
        <v>125</v>
      </c>
      <c r="K244" s="143" t="s">
        <v>125</v>
      </c>
      <c r="L244" s="140" t="s">
        <v>694</v>
      </c>
      <c r="M244" s="87" t="s">
        <v>156</v>
      </c>
    </row>
    <row r="245" spans="1:13" s="124" customFormat="1" x14ac:dyDescent="0.2">
      <c r="A245" s="67">
        <v>91</v>
      </c>
      <c r="B245" s="66" t="str">
        <f>IF(C245=$A$2,B$2,IF(C245&lt;&gt;"",VLOOKUP($A245,enum!$A$1:$L$361,B$1),""))</f>
        <v>i_T105=155</v>
      </c>
      <c r="C245" s="66" t="str">
        <f>IF(A245=$A$2,C$2,IF(A245&lt;&gt;"",VLOOKUP($A245,enum!$A$1:$L$361,C$1),""))</f>
        <v>CHANNEL=0..15</v>
      </c>
      <c r="D245" s="66" t="str">
        <f>IF(B245=$A$2,D$2,IF(B245&lt;&gt;"",VLOOKUP($A245,enum!$A$1:$L$361,D$1),""))</f>
        <v>TIME_ITEM</v>
      </c>
      <c r="E245" s="67" t="str">
        <f>IF(D245=$A$2,E$2,IF(D245&lt;&gt;"",VLOOKUP($A245,enum!$A$1:$L$361,E$1),""))</f>
        <v>RW</v>
      </c>
      <c r="F245" s="67" t="str">
        <f>IF(E245=$A$2,F$2,IF(E245&lt;&gt;"",VLOOKUP($A245,enum!$A$1:$L$361,F$1),""))</f>
        <v>R</v>
      </c>
      <c r="G245" s="67" t="str">
        <f>IF(F245=$A$2,G$2,IF(F245&lt;&gt;"",VLOOKUP($A245,enum!$A$1:$L$361,G$1),""))</f>
        <v>RAM</v>
      </c>
      <c r="H245" s="140" t="s">
        <v>192</v>
      </c>
      <c r="I245" s="141" t="s">
        <v>690</v>
      </c>
      <c r="J245" s="142" t="s">
        <v>190</v>
      </c>
      <c r="K245" s="143" t="s">
        <v>191</v>
      </c>
      <c r="L245" s="124" t="s">
        <v>1092</v>
      </c>
      <c r="M245" s="87" t="s">
        <v>1091</v>
      </c>
    </row>
    <row r="246" spans="1:13" s="124" customFormat="1" x14ac:dyDescent="0.2">
      <c r="A246" s="67">
        <v>92</v>
      </c>
      <c r="B246" s="66" t="str">
        <f>IF(C246=$A$2,B$2,IF(C246&lt;&gt;"",VLOOKUP($A246,enum!$A$1:$L$361,B$1),""))</f>
        <v>i_T106=156</v>
      </c>
      <c r="C246" s="66" t="str">
        <f>IF(A246=$A$2,C$2,IF(A246&lt;&gt;"",VLOOKUP($A246,enum!$A$1:$L$361,C$1),""))</f>
        <v>CHANNEL=0..15</v>
      </c>
      <c r="D246" s="66" t="str">
        <f>IF(B246=$A$2,D$2,IF(B246&lt;&gt;"",VLOOKUP($A246,enum!$A$1:$L$361,D$1),""))</f>
        <v>TIME_ITEM</v>
      </c>
      <c r="E246" s="67" t="str">
        <f>IF(D246=$A$2,E$2,IF(D246&lt;&gt;"",VLOOKUP($A246,enum!$A$1:$L$361,E$1),""))</f>
        <v>RW</v>
      </c>
      <c r="F246" s="67" t="str">
        <f>IF(E246=$A$2,F$2,IF(E246&lt;&gt;"",VLOOKUP($A246,enum!$A$1:$L$361,F$1),""))</f>
        <v>R</v>
      </c>
      <c r="G246" s="67" t="str">
        <f>IF(F246=$A$2,G$2,IF(F246&lt;&gt;"",VLOOKUP($A246,enum!$A$1:$L$361,G$1),""))</f>
        <v>RAM</v>
      </c>
      <c r="H246" s="140" t="s">
        <v>193</v>
      </c>
      <c r="I246" s="141" t="s">
        <v>690</v>
      </c>
      <c r="J246" s="142" t="s">
        <v>190</v>
      </c>
      <c r="K246" s="143" t="s">
        <v>191</v>
      </c>
      <c r="L246" s="124" t="s">
        <v>1095</v>
      </c>
      <c r="M246" s="87" t="s">
        <v>1094</v>
      </c>
    </row>
    <row r="247" spans="1:13" s="124" customFormat="1" x14ac:dyDescent="0.2">
      <c r="A247" s="67">
        <v>72</v>
      </c>
      <c r="B247" s="66" t="str">
        <f>IF(C247=$A$2,B$2,IF(C247&lt;&gt;"",VLOOKUP($A247,enum!$A$1:$L$361,B$1),""))</f>
        <v>i_T107=136</v>
      </c>
      <c r="C247" s="66" t="str">
        <f>IF(A247=$A$2,C$2,IF(A247&lt;&gt;"",VLOOKUP($A247,enum!$A$1:$L$361,C$1),""))</f>
        <v>CHANNEL=0..15</v>
      </c>
      <c r="D247" s="66" t="str">
        <f>IF(B247=$A$2,D$2,IF(B247&lt;&gt;"",VLOOKUP($A247,enum!$A$1:$L$361,D$1),""))</f>
        <v>TIME_ITEM</v>
      </c>
      <c r="E247" s="67" t="str">
        <f>IF(D247=$A$2,E$2,IF(D247&lt;&gt;"",VLOOKUP($A247,enum!$A$1:$L$361,E$1),""))</f>
        <v>RW</v>
      </c>
      <c r="F247" s="67" t="str">
        <f>IF(E247=$A$2,F$2,IF(E247&lt;&gt;"",VLOOKUP($A247,enum!$A$1:$L$361,F$1),""))</f>
        <v>R</v>
      </c>
      <c r="G247" s="67" t="str">
        <f>IF(F247=$A$2,G$2,IF(F247&lt;&gt;"",VLOOKUP($A247,enum!$A$1:$L$361,G$1),""))</f>
        <v>RAM</v>
      </c>
      <c r="H247" s="140" t="s">
        <v>194</v>
      </c>
      <c r="I247" s="141" t="s">
        <v>690</v>
      </c>
      <c r="J247" s="142" t="s">
        <v>125</v>
      </c>
      <c r="K247" s="143" t="s">
        <v>125</v>
      </c>
      <c r="L247" s="140" t="s">
        <v>694</v>
      </c>
      <c r="M247" s="87" t="s">
        <v>156</v>
      </c>
    </row>
    <row r="248" spans="1:13" s="124" customFormat="1" x14ac:dyDescent="0.2">
      <c r="A248" s="67">
        <v>93</v>
      </c>
      <c r="B248" s="66" t="str">
        <f>IF(C248=$A$2,B$2,IF(C248&lt;&gt;"",VLOOKUP($A248,enum!$A$1:$L$361,B$1),""))</f>
        <v>i_T130=157</v>
      </c>
      <c r="C248" s="66" t="str">
        <f>IF(A248=$A$2,C$2,IF(A248&lt;&gt;"",VLOOKUP($A248,enum!$A$1:$L$361,C$1),""))</f>
        <v>CHANNEL=0..15</v>
      </c>
      <c r="D248" s="66" t="str">
        <f>IF(B248=$A$2,D$2,IF(B248&lt;&gt;"",VLOOKUP($A248,enum!$A$1:$L$361,D$1),""))</f>
        <v>TIME_ITEM</v>
      </c>
      <c r="E248" s="67" t="str">
        <f>IF(D248=$A$2,E$2,IF(D248&lt;&gt;"",VLOOKUP($A248,enum!$A$1:$L$361,E$1),""))</f>
        <v>RW</v>
      </c>
      <c r="F248" s="67" t="str">
        <f>IF(E248=$A$2,F$2,IF(E248&lt;&gt;"",VLOOKUP($A248,enum!$A$1:$L$361,F$1),""))</f>
        <v>R</v>
      </c>
      <c r="G248" s="67" t="str">
        <f>IF(F248=$A$2,G$2,IF(F248&lt;&gt;"",VLOOKUP($A248,enum!$A$1:$L$361,G$1),""))</f>
        <v>RAM</v>
      </c>
      <c r="H248" s="140" t="s">
        <v>195</v>
      </c>
      <c r="I248" s="141" t="s">
        <v>690</v>
      </c>
      <c r="J248" s="142" t="s">
        <v>207</v>
      </c>
      <c r="K248" s="143" t="s">
        <v>139</v>
      </c>
      <c r="L248" s="124" t="s">
        <v>1096</v>
      </c>
      <c r="M248" s="140" t="s">
        <v>1097</v>
      </c>
    </row>
    <row r="249" spans="1:13" s="124" customFormat="1" x14ac:dyDescent="0.2">
      <c r="A249" s="67">
        <v>94</v>
      </c>
      <c r="B249" s="66" t="str">
        <f>IF(C249=$A$2,B$2,IF(C249&lt;&gt;"",VLOOKUP($A249,enum!$A$1:$L$361,B$1),""))</f>
        <v>i_T133=158</v>
      </c>
      <c r="C249" s="66" t="str">
        <f>IF(A249=$A$2,C$2,IF(A249&lt;&gt;"",VLOOKUP($A249,enum!$A$1:$L$361,C$1),""))</f>
        <v>CHANNEL=0..15</v>
      </c>
      <c r="D249" s="66" t="str">
        <f>IF(B249=$A$2,D$2,IF(B249&lt;&gt;"",VLOOKUP($A249,enum!$A$1:$L$361,D$1),""))</f>
        <v>TIME_ITEM</v>
      </c>
      <c r="E249" s="67" t="str">
        <f>IF(D249=$A$2,E$2,IF(D249&lt;&gt;"",VLOOKUP($A249,enum!$A$1:$L$361,E$1),""))</f>
        <v>RW</v>
      </c>
      <c r="F249" s="67" t="str">
        <f>IF(E249=$A$2,F$2,IF(E249&lt;&gt;"",VLOOKUP($A249,enum!$A$1:$L$361,F$1),""))</f>
        <v>R</v>
      </c>
      <c r="G249" s="67" t="str">
        <f>IF(F249=$A$2,G$2,IF(F249&lt;&gt;"",VLOOKUP($A249,enum!$A$1:$L$361,G$1),""))</f>
        <v>RAM</v>
      </c>
      <c r="H249" s="140" t="s">
        <v>196</v>
      </c>
      <c r="I249" s="141" t="s">
        <v>690</v>
      </c>
      <c r="J249" s="142" t="s">
        <v>197</v>
      </c>
      <c r="K249" s="143" t="s">
        <v>146</v>
      </c>
      <c r="L249" s="124" t="s">
        <v>983</v>
      </c>
      <c r="M249" s="140" t="s">
        <v>1038</v>
      </c>
    </row>
    <row r="250" spans="1:13" s="124" customFormat="1" x14ac:dyDescent="0.2">
      <c r="A250" s="67">
        <v>95</v>
      </c>
      <c r="B250" s="66" t="str">
        <f>IF(C250=$A$2,B$2,IF(C250&lt;&gt;"",VLOOKUP($A250,enum!$A$1:$L$361,B$1),""))</f>
        <v>i_T134=159</v>
      </c>
      <c r="C250" s="66" t="str">
        <f>IF(A250=$A$2,C$2,IF(A250&lt;&gt;"",VLOOKUP($A250,enum!$A$1:$L$361,C$1),""))</f>
        <v>CHANNEL=0..15</v>
      </c>
      <c r="D250" s="66" t="str">
        <f>IF(B250=$A$2,D$2,IF(B250&lt;&gt;"",VLOOKUP($A250,enum!$A$1:$L$361,D$1),""))</f>
        <v>TIME_ITEM</v>
      </c>
      <c r="E250" s="67" t="str">
        <f>IF(D250=$A$2,E$2,IF(D250&lt;&gt;"",VLOOKUP($A250,enum!$A$1:$L$361,E$1),""))</f>
        <v>RW</v>
      </c>
      <c r="F250" s="67" t="str">
        <f>IF(E250=$A$2,F$2,IF(E250&lt;&gt;"",VLOOKUP($A250,enum!$A$1:$L$361,F$1),""))</f>
        <v>R</v>
      </c>
      <c r="G250" s="67" t="str">
        <f>IF(F250=$A$2,G$2,IF(F250&lt;&gt;"",VLOOKUP($A250,enum!$A$1:$L$361,G$1),""))</f>
        <v>RAM</v>
      </c>
      <c r="H250" s="140" t="s">
        <v>198</v>
      </c>
      <c r="I250" s="141" t="s">
        <v>690</v>
      </c>
      <c r="J250" s="142" t="s">
        <v>197</v>
      </c>
      <c r="K250" s="143" t="s">
        <v>146</v>
      </c>
      <c r="L250" s="124" t="s">
        <v>984</v>
      </c>
      <c r="M250" s="140" t="s">
        <v>1039</v>
      </c>
    </row>
    <row r="251" spans="1:13" s="124" customFormat="1" x14ac:dyDescent="0.2">
      <c r="A251" s="67">
        <v>9</v>
      </c>
      <c r="B251" s="66" t="str">
        <f>IF(C251=$A$2,B$2,IF(C251&lt;&gt;"",VLOOKUP($A251,enum!$A$1:$L$361,B$1),""))</f>
        <v>i_T142=17</v>
      </c>
      <c r="C251" s="66" t="str">
        <f>IF(A251=$A$2,C$2,IF(A251&lt;&gt;"",VLOOKUP($A251,enum!$A$1:$L$361,C$1),""))</f>
        <v>CHANNEL=0..15</v>
      </c>
      <c r="D251" s="66" t="str">
        <f>IF(B251=$A$2,D$2,IF(B251&lt;&gt;"",VLOOKUP($A251,enum!$A$1:$L$361,D$1),""))</f>
        <v>TIME_ITEM</v>
      </c>
      <c r="E251" s="67" t="str">
        <f>IF(D251=$A$2,E$2,IF(D251&lt;&gt;"",VLOOKUP($A251,enum!$A$1:$L$361,E$1),""))</f>
        <v>RW</v>
      </c>
      <c r="F251" s="67" t="str">
        <f>IF(E251=$A$2,F$2,IF(E251&lt;&gt;"",VLOOKUP($A251,enum!$A$1:$L$361,F$1),""))</f>
        <v>R</v>
      </c>
      <c r="G251" s="67" t="str">
        <f>IF(F251=$A$2,G$2,IF(F251&lt;&gt;"",VLOOKUP($A251,enum!$A$1:$L$361,G$1),""))</f>
        <v>RAM</v>
      </c>
      <c r="H251" s="140" t="s">
        <v>199</v>
      </c>
      <c r="I251" s="141" t="s">
        <v>690</v>
      </c>
      <c r="J251" s="142" t="s">
        <v>174</v>
      </c>
      <c r="K251" s="143" t="s">
        <v>139</v>
      </c>
      <c r="L251" s="124" t="s">
        <v>1100</v>
      </c>
      <c r="M251" s="140" t="s">
        <v>1098</v>
      </c>
    </row>
    <row r="252" spans="1:13" s="124" customFormat="1" x14ac:dyDescent="0.2">
      <c r="A252" s="67">
        <v>96</v>
      </c>
      <c r="B252" s="66" t="str">
        <f>IF(C252=$A$2,B$2,IF(C252&lt;&gt;"",VLOOKUP($A252,enum!$A$1:$L$361,B$1),""))</f>
        <v>i_T144=160</v>
      </c>
      <c r="C252" s="66" t="str">
        <f>IF(A252=$A$2,C$2,IF(A252&lt;&gt;"",VLOOKUP($A252,enum!$A$1:$L$361,C$1),""))</f>
        <v>CHANNEL=0..15</v>
      </c>
      <c r="D252" s="66" t="str">
        <f>IF(B252=$A$2,D$2,IF(B252&lt;&gt;"",VLOOKUP($A252,enum!$A$1:$L$361,D$1),""))</f>
        <v>TIME_ITEM</v>
      </c>
      <c r="E252" s="67" t="str">
        <f>IF(D252=$A$2,E$2,IF(D252&lt;&gt;"",VLOOKUP($A252,enum!$A$1:$L$361,E$1),""))</f>
        <v>RW</v>
      </c>
      <c r="F252" s="67" t="str">
        <f>IF(E252=$A$2,F$2,IF(E252&lt;&gt;"",VLOOKUP($A252,enum!$A$1:$L$361,F$1),""))</f>
        <v>R</v>
      </c>
      <c r="G252" s="67" t="str">
        <f>IF(F252=$A$2,G$2,IF(F252&lt;&gt;"",VLOOKUP($A252,enum!$A$1:$L$361,G$1),""))</f>
        <v>RAM</v>
      </c>
      <c r="H252" s="140" t="s">
        <v>200</v>
      </c>
      <c r="I252" s="141" t="s">
        <v>690</v>
      </c>
      <c r="J252" s="142" t="s">
        <v>174</v>
      </c>
      <c r="K252" s="143" t="s">
        <v>139</v>
      </c>
      <c r="L252" s="124" t="s">
        <v>1102</v>
      </c>
      <c r="M252" s="140" t="s">
        <v>1101</v>
      </c>
    </row>
    <row r="253" spans="1:13" s="124" customFormat="1" x14ac:dyDescent="0.2">
      <c r="A253" s="67">
        <v>97</v>
      </c>
      <c r="B253" s="66" t="str">
        <f>IF(C253=$A$2,B$2,IF(C253&lt;&gt;"",VLOOKUP($A253,enum!$A$1:$L$361,B$1),""))</f>
        <v>i_T147=161</v>
      </c>
      <c r="C253" s="66" t="str">
        <f>IF(A253=$A$2,C$2,IF(A253&lt;&gt;"",VLOOKUP($A253,enum!$A$1:$L$361,C$1),""))</f>
        <v>CHANNEL=0..15</v>
      </c>
      <c r="D253" s="66" t="str">
        <f>IF(B253=$A$2,D$2,IF(B253&lt;&gt;"",VLOOKUP($A253,enum!$A$1:$L$361,D$1),""))</f>
        <v>TIME_ITEM</v>
      </c>
      <c r="E253" s="67" t="str">
        <f>IF(D253=$A$2,E$2,IF(D253&lt;&gt;"",VLOOKUP($A253,enum!$A$1:$L$361,E$1),""))</f>
        <v>RW</v>
      </c>
      <c r="F253" s="67" t="str">
        <f>IF(E253=$A$2,F$2,IF(E253&lt;&gt;"",VLOOKUP($A253,enum!$A$1:$L$361,F$1),""))</f>
        <v>R</v>
      </c>
      <c r="G253" s="67" t="str">
        <f>IF(F253=$A$2,G$2,IF(F253&lt;&gt;"",VLOOKUP($A253,enum!$A$1:$L$361,G$1),""))</f>
        <v>RAM</v>
      </c>
      <c r="H253" s="140" t="s">
        <v>201</v>
      </c>
      <c r="I253" s="141" t="s">
        <v>690</v>
      </c>
      <c r="J253" s="142" t="s">
        <v>202</v>
      </c>
      <c r="K253" s="143" t="s">
        <v>191</v>
      </c>
      <c r="L253" s="147" t="s">
        <v>1103</v>
      </c>
      <c r="M253" s="140" t="s">
        <v>203</v>
      </c>
    </row>
    <row r="254" spans="1:13" s="124" customFormat="1" x14ac:dyDescent="0.2">
      <c r="A254" s="67">
        <v>221</v>
      </c>
      <c r="B254" s="66" t="str">
        <f>IF(C254=$A$2,B$2,IF(C254&lt;&gt;"",VLOOKUP($A254,enum!$A$1:$L$361,B$1),""))</f>
        <v>i_tR_BT=285</v>
      </c>
      <c r="C254" s="66" t="str">
        <f>IF(A254=$A$2,C$2,IF(A254&lt;&gt;"",VLOOKUP($A254,enum!$A$1:$L$361,C$1),""))</f>
        <v>CHANNEL=0..15</v>
      </c>
      <c r="D254" s="66" t="str">
        <f>IF(B254=$A$2,D$2,IF(B254&lt;&gt;"",VLOOKUP($A254,enum!$A$1:$L$361,D$1),""))</f>
        <v>TIME_ITEM</v>
      </c>
      <c r="E254" s="67" t="str">
        <f>IF(D254=$A$2,E$2,IF(D254&lt;&gt;"",VLOOKUP($A254,enum!$A$1:$L$361,E$1),""))</f>
        <v>RW</v>
      </c>
      <c r="F254" s="67" t="str">
        <f>IF(E254=$A$2,F$2,IF(E254&lt;&gt;"",VLOOKUP($A254,enum!$A$1:$L$361,F$1),""))</f>
        <v>RW</v>
      </c>
      <c r="G254" s="67" t="str">
        <f>IF(F254=$A$2,G$2,IF(F254&lt;&gt;"",VLOOKUP($A254,enum!$A$1:$L$361,G$1),""))</f>
        <v>RAM</v>
      </c>
      <c r="H254" s="140" t="s">
        <v>536</v>
      </c>
      <c r="I254" s="141" t="s">
        <v>690</v>
      </c>
      <c r="J254" s="142" t="s">
        <v>125</v>
      </c>
      <c r="K254" s="143" t="s">
        <v>125</v>
      </c>
      <c r="L254" s="140" t="s">
        <v>694</v>
      </c>
      <c r="M254" s="87" t="s">
        <v>156</v>
      </c>
    </row>
    <row r="255" spans="1:13" s="124" customFormat="1" x14ac:dyDescent="0.2">
      <c r="A255" s="67">
        <v>222</v>
      </c>
      <c r="B255" s="66" t="str">
        <f>IF(C255=$A$2,B$2,IF(C255&lt;&gt;"",VLOOKUP($A255,enum!$A$1:$L$361,B$1),""))</f>
        <v>i_tN_BT=286</v>
      </c>
      <c r="C255" s="66" t="str">
        <f>IF(A255=$A$2,C$2,IF(A255&lt;&gt;"",VLOOKUP($A255,enum!$A$1:$L$361,C$1),""))</f>
        <v>CHANNEL=0..15</v>
      </c>
      <c r="D255" s="66" t="str">
        <f>IF(B255=$A$2,D$2,IF(B255&lt;&gt;"",VLOOKUP($A255,enum!$A$1:$L$361,D$1),""))</f>
        <v>TIME_ITEM</v>
      </c>
      <c r="E255" s="67" t="str">
        <f>IF(D255=$A$2,E$2,IF(D255&lt;&gt;"",VLOOKUP($A255,enum!$A$1:$L$361,E$1),""))</f>
        <v>RW</v>
      </c>
      <c r="F255" s="67" t="str">
        <f>IF(E255=$A$2,F$2,IF(E255&lt;&gt;"",VLOOKUP($A255,enum!$A$1:$L$361,F$1),""))</f>
        <v>RW</v>
      </c>
      <c r="G255" s="67" t="str">
        <f>IF(F255=$A$2,G$2,IF(F255&lt;&gt;"",VLOOKUP($A255,enum!$A$1:$L$361,G$1),""))</f>
        <v>RAM</v>
      </c>
      <c r="H255" s="140" t="s">
        <v>539</v>
      </c>
      <c r="I255" s="141" t="s">
        <v>690</v>
      </c>
      <c r="J255" s="142" t="s">
        <v>125</v>
      </c>
      <c r="K255" s="143" t="s">
        <v>125</v>
      </c>
      <c r="L255" s="140" t="s">
        <v>694</v>
      </c>
      <c r="M255" s="87" t="s">
        <v>156</v>
      </c>
    </row>
    <row r="256" spans="1:13" s="125" customFormat="1" x14ac:dyDescent="0.2">
      <c r="A256" s="123" t="s">
        <v>587</v>
      </c>
      <c r="B256" s="123" t="str">
        <f>IF(C256=$A$2,B$2,IF(C256&lt;&gt;"",VLOOKUP($A256,enum!$A$1:$L$361,B$1),""))</f>
        <v>ITEM_ID</v>
      </c>
      <c r="C256" s="123" t="str">
        <f>IF(A256=$A$2,C$2,IF(A256&lt;&gt;"",VLOOKUP($A256,enum!$A$1:$L$361,C$1),""))</f>
        <v>CODE</v>
      </c>
      <c r="D256" s="123" t="str">
        <f>IF(B256=$A$2,D$2,IF(B256&lt;&gt;"",VLOOKUP($A256,enum!$A$1:$L$361,D$1),""))</f>
        <v>TYPE</v>
      </c>
      <c r="E256" s="123" t="str">
        <f>IF(D256=$A$2,E$2,IF(D256&lt;&gt;"",VLOOKUP($A256,enum!$A$1:$L$361,E$1),""))</f>
        <v>CC</v>
      </c>
      <c r="F256" s="123" t="str">
        <f>IF(E256=$A$2,F$2,IF(E256&lt;&gt;"",VLOOKUP($A256,enum!$A$1:$L$361,F$1),""))</f>
        <v>CL</v>
      </c>
      <c r="G256" s="123" t="str">
        <f>IF(F256=$A$2,G$2,IF(F256&lt;&gt;"",VLOOKUP($A256,enum!$A$1:$L$361,G$1),""))</f>
        <v>MEM</v>
      </c>
      <c r="H256" s="123" t="s">
        <v>701</v>
      </c>
      <c r="I256" s="123" t="s">
        <v>721</v>
      </c>
      <c r="J256" s="123" t="s">
        <v>699</v>
      </c>
      <c r="K256" s="123" t="s">
        <v>700</v>
      </c>
      <c r="L256" s="123" t="s">
        <v>702</v>
      </c>
      <c r="M256" s="60"/>
    </row>
    <row r="257" spans="1:14" s="125" customFormat="1" ht="12" thickBot="1" x14ac:dyDescent="0.25">
      <c r="A257" s="68"/>
      <c r="B257" s="66" t="str">
        <f>IF(C257=$A$2,B$2,IF(C257&lt;&gt;"",VLOOKUP($A257,enum!$A$1:$L$361,B$1),""))</f>
        <v/>
      </c>
      <c r="C257" s="66" t="str">
        <f>IF(A257=$A$2,C$2,IF(A257&lt;&gt;"",VLOOKUP($A257,enum!$A$1:$L$361,C$1),""))</f>
        <v/>
      </c>
      <c r="D257" s="66" t="str">
        <f>IF(B257=$A$2,D$2,IF(B257&lt;&gt;"",VLOOKUP($A257,enum!$A$1:$L$361,D$1),""))</f>
        <v/>
      </c>
      <c r="E257" s="67" t="str">
        <f>IF(D257=$A$2,E$2,IF(D257&lt;&gt;"",VLOOKUP($A257,enum!$A$1:$L$361,E$1),""))</f>
        <v/>
      </c>
      <c r="F257" s="67" t="str">
        <f>IF(E257=$A$2,F$2,IF(E257&lt;&gt;"",VLOOKUP($A257,enum!$A$1:$L$361,F$1),""))</f>
        <v/>
      </c>
      <c r="G257" s="67" t="str">
        <f>IF(F257=$A$2,G$2,IF(F257&lt;&gt;"",VLOOKUP($A257,enum!$A$1:$L$361,G$1),""))</f>
        <v/>
      </c>
      <c r="H257" s="185" t="s">
        <v>985</v>
      </c>
      <c r="I257" s="185"/>
      <c r="J257" s="185"/>
      <c r="K257" s="185"/>
      <c r="L257" s="185"/>
      <c r="M257" s="60"/>
    </row>
    <row r="258" spans="1:14" s="125" customFormat="1" ht="23.25" thickBot="1" x14ac:dyDescent="0.25">
      <c r="A258" s="65">
        <v>157</v>
      </c>
      <c r="B258" s="66" t="str">
        <f>IF(C258=$A$2,B$2,IF(C258&lt;&gt;"",VLOOKUP($A258,enum!$A$1:$L$361,B$1),""))</f>
        <v>i_RECL_TIME_TC=221</v>
      </c>
      <c r="C258" s="66" t="str">
        <f>IF(A258=$A$2,C$2,IF(A258&lt;&gt;"",VLOOKUP($A258,enum!$A$1:$L$361,C$1),""))</f>
        <v>CHANNEL=0..15</v>
      </c>
      <c r="D258" s="66" t="str">
        <f>IF(B258=$A$2,D$2,IF(B258&lt;&gt;"",VLOOKUP($A258,enum!$A$1:$L$361,D$1),""))</f>
        <v>TIME_ITEM</v>
      </c>
      <c r="E258" s="67" t="str">
        <f>IF(D258=$A$2,E$2,IF(D258&lt;&gt;"",VLOOKUP($A258,enum!$A$1:$L$361,E$1),""))</f>
        <v>RW</v>
      </c>
      <c r="F258" s="67" t="str">
        <f>IF(E258=$A$2,F$2,IF(E258&lt;&gt;"",VLOOKUP($A258,enum!$A$1:$L$361,F$1),""))</f>
        <v>RW</v>
      </c>
      <c r="G258" s="67" t="str">
        <f>IF(F258=$A$2,G$2,IF(F258&lt;&gt;"",VLOOKUP($A258,enum!$A$1:$L$361,G$1),""))</f>
        <v>ROM</v>
      </c>
      <c r="H258" s="89" t="s">
        <v>735</v>
      </c>
      <c r="I258" s="54" t="s">
        <v>690</v>
      </c>
      <c r="J258" s="59">
        <v>300</v>
      </c>
      <c r="K258" s="59" t="s">
        <v>39</v>
      </c>
      <c r="L258" s="102" t="s">
        <v>873</v>
      </c>
      <c r="M258" s="87" t="s">
        <v>68</v>
      </c>
      <c r="N258" s="128"/>
    </row>
    <row r="259" spans="1:14" s="125" customFormat="1" ht="23.25" thickBot="1" x14ac:dyDescent="0.25">
      <c r="A259" s="65">
        <v>158</v>
      </c>
      <c r="B259" s="66" t="str">
        <f>IF(C259=$A$2,B$2,IF(C259&lt;&gt;"",VLOOKUP($A259,enum!$A$1:$L$361,B$1),""))</f>
        <v>i_RECL_FILTRO_AR=222</v>
      </c>
      <c r="C259" s="66" t="str">
        <f>IF(A259=$A$2,C$2,IF(A259&lt;&gt;"",VLOOKUP($A259,enum!$A$1:$L$361,C$1),""))</f>
        <v>CHANNEL=0..15</v>
      </c>
      <c r="D259" s="66" t="str">
        <f>IF(B259=$A$2,D$2,IF(B259&lt;&gt;"",VLOOKUP($A259,enum!$A$1:$L$361,D$1),""))</f>
        <v>TIME_ITEM</v>
      </c>
      <c r="E259" s="67" t="str">
        <f>IF(D259=$A$2,E$2,IF(D259&lt;&gt;"",VLOOKUP($A259,enum!$A$1:$L$361,E$1),""))</f>
        <v>RW</v>
      </c>
      <c r="F259" s="67" t="str">
        <f>IF(E259=$A$2,F$2,IF(E259&lt;&gt;"",VLOOKUP($A259,enum!$A$1:$L$361,F$1),""))</f>
        <v>RW</v>
      </c>
      <c r="G259" s="67" t="str">
        <f>IF(F259=$A$2,G$2,IF(F259&lt;&gt;"",VLOOKUP($A259,enum!$A$1:$L$361,G$1),""))</f>
        <v>ROM</v>
      </c>
      <c r="H259" s="90" t="s">
        <v>803</v>
      </c>
      <c r="I259" s="54" t="s">
        <v>690</v>
      </c>
      <c r="J259" s="59">
        <v>50</v>
      </c>
      <c r="K259" s="59" t="s">
        <v>41</v>
      </c>
      <c r="L259" s="102" t="s">
        <v>874</v>
      </c>
      <c r="M259" s="87" t="s">
        <v>69</v>
      </c>
      <c r="N259" s="128"/>
    </row>
    <row r="260" spans="1:14" s="125" customFormat="1" ht="34.5" thickBot="1" x14ac:dyDescent="0.25">
      <c r="A260" s="65">
        <v>159</v>
      </c>
      <c r="B260" s="66" t="str">
        <f>IF(C260=$A$2,B$2,IF(C260&lt;&gt;"",VLOOKUP($A260,enum!$A$1:$L$361,B$1),""))</f>
        <v>i_RECL_INC_STATI=223</v>
      </c>
      <c r="C260" s="66" t="str">
        <f>IF(A260=$A$2,C$2,IF(A260&lt;&gt;"",VLOOKUP($A260,enum!$A$1:$L$361,C$1),""))</f>
        <v>CHANNEL=0..15</v>
      </c>
      <c r="D260" s="66" t="str">
        <f>IF(B260=$A$2,D$2,IF(B260&lt;&gt;"",VLOOKUP($A260,enum!$A$1:$L$361,D$1),""))</f>
        <v>TIME_ITEM</v>
      </c>
      <c r="E260" s="67" t="str">
        <f>IF(D260=$A$2,E$2,IF(D260&lt;&gt;"",VLOOKUP($A260,enum!$A$1:$L$361,E$1),""))</f>
        <v>RW</v>
      </c>
      <c r="F260" s="67" t="str">
        <f>IF(E260=$A$2,F$2,IF(E260&lt;&gt;"",VLOOKUP($A260,enum!$A$1:$L$361,F$1),""))</f>
        <v>RW</v>
      </c>
      <c r="G260" s="67" t="str">
        <f>IF(F260=$A$2,G$2,IF(F260&lt;&gt;"",VLOOKUP($A260,enum!$A$1:$L$361,G$1),""))</f>
        <v>ROM</v>
      </c>
      <c r="H260" s="90" t="s">
        <v>871</v>
      </c>
      <c r="I260" s="54" t="s">
        <v>690</v>
      </c>
      <c r="J260" s="59">
        <v>12</v>
      </c>
      <c r="K260" s="59" t="s">
        <v>43</v>
      </c>
      <c r="L260" s="102" t="s">
        <v>875</v>
      </c>
      <c r="M260" s="87" t="s">
        <v>70</v>
      </c>
      <c r="N260" s="128"/>
    </row>
    <row r="261" spans="1:14" s="125" customFormat="1" ht="34.5" thickBot="1" x14ac:dyDescent="0.25">
      <c r="A261" s="65"/>
      <c r="B261" s="66" t="str">
        <f>IF(C261=$A$2,B$2,IF(C261&lt;&gt;"",VLOOKUP($A261,enum!$A$1:$L$361,B$1),""))</f>
        <v/>
      </c>
      <c r="C261" s="66" t="str">
        <f>IF(A261=$A$2,C$2,IF(A261&lt;&gt;"",VLOOKUP($A261,enum!$A$1:$L$361,C$1),""))</f>
        <v/>
      </c>
      <c r="D261" s="66" t="str">
        <f>IF(B261=$A$2,D$2,IF(B261&lt;&gt;"",VLOOKUP($A261,enum!$A$1:$L$361,D$1),""))</f>
        <v/>
      </c>
      <c r="E261" s="67" t="str">
        <f>IF(D261=$A$2,E$2,IF(D261&lt;&gt;"",VLOOKUP($A261,enum!$A$1:$L$361,E$1),""))</f>
        <v/>
      </c>
      <c r="F261" s="67" t="str">
        <f>IF(E261=$A$2,F$2,IF(E261&lt;&gt;"",VLOOKUP($A261,enum!$A$1:$L$361,F$1),""))</f>
        <v/>
      </c>
      <c r="G261" s="67" t="str">
        <f>IF(F261=$A$2,G$2,IF(F261&lt;&gt;"",VLOOKUP($A261,enum!$A$1:$L$361,G$1),""))</f>
        <v/>
      </c>
      <c r="H261" s="90" t="s">
        <v>702</v>
      </c>
      <c r="I261" s="54" t="s">
        <v>690</v>
      </c>
      <c r="J261" s="59" t="s">
        <v>21</v>
      </c>
      <c r="K261" s="108" t="s">
        <v>737</v>
      </c>
      <c r="L261" s="102" t="s">
        <v>876</v>
      </c>
      <c r="M261" s="87" t="s">
        <v>71</v>
      </c>
      <c r="N261" s="128"/>
    </row>
    <row r="262" spans="1:14" s="125" customFormat="1" ht="12" thickBot="1" x14ac:dyDescent="0.25">
      <c r="A262" s="65">
        <v>160</v>
      </c>
      <c r="B262" s="66" t="str">
        <f>IF(C262=$A$2,B$2,IF(C262&lt;&gt;"",VLOOKUP($A262,enum!$A$1:$L$361,B$1),""))</f>
        <v>i_PRES_SG_RECL=224</v>
      </c>
      <c r="C262" s="66" t="str">
        <f>IF(A262=$A$2,C$2,IF(A262&lt;&gt;"",VLOOKUP($A262,enum!$A$1:$L$361,C$1),""))</f>
        <v>CHANNEL=0..15</v>
      </c>
      <c r="D262" s="66" t="str">
        <f>IF(B262=$A$2,D$2,IF(B262&lt;&gt;"",VLOOKUP($A262,enum!$A$1:$L$361,D$1),""))</f>
        <v>BOOL_ITEM</v>
      </c>
      <c r="E262" s="67" t="str">
        <f>IF(D262=$A$2,E$2,IF(D262&lt;&gt;"",VLOOKUP($A262,enum!$A$1:$L$361,E$1),""))</f>
        <v>RW</v>
      </c>
      <c r="F262" s="67" t="str">
        <f>IF(E262=$A$2,F$2,IF(E262&lt;&gt;"",VLOOKUP($A262,enum!$A$1:$L$361,F$1),""))</f>
        <v>RW</v>
      </c>
      <c r="G262" s="67" t="str">
        <f>IF(F262=$A$2,G$2,IF(F262&lt;&gt;"",VLOOKUP($A262,enum!$A$1:$L$361,G$1),""))</f>
        <v>ROM</v>
      </c>
      <c r="H262" s="90" t="s">
        <v>872</v>
      </c>
      <c r="I262" s="54" t="s">
        <v>690</v>
      </c>
      <c r="J262" s="59" t="s">
        <v>686</v>
      </c>
      <c r="K262" s="59" t="s">
        <v>755</v>
      </c>
      <c r="L262" s="60" t="s">
        <v>1147</v>
      </c>
      <c r="M262" s="87" t="s">
        <v>72</v>
      </c>
      <c r="N262" s="128"/>
    </row>
    <row r="263" spans="1:14" s="125" customFormat="1" ht="12" thickBot="1" x14ac:dyDescent="0.25">
      <c r="A263" s="65"/>
      <c r="B263" s="66" t="str">
        <f>IF(C263=$A$2,B$2,IF(C263&lt;&gt;"",VLOOKUP($A263,enum!$A$1:$L$361,B$1),""))</f>
        <v/>
      </c>
      <c r="C263" s="66" t="str">
        <f>IF(A263=$A$2,C$2,IF(A263&lt;&gt;"",VLOOKUP($A263,enum!$A$1:$L$361,C$1),""))</f>
        <v/>
      </c>
      <c r="D263" s="66" t="str">
        <f>IF(B263=$A$2,D$2,IF(B263&lt;&gt;"",VLOOKUP($A263,enum!$A$1:$L$361,D$1),""))</f>
        <v/>
      </c>
      <c r="E263" s="67" t="str">
        <f>IF(D263=$A$2,E$2,IF(D263&lt;&gt;"",VLOOKUP($A263,enum!$A$1:$L$361,E$1),""))</f>
        <v/>
      </c>
      <c r="F263" s="67" t="str">
        <f>IF(E263=$A$2,F$2,IF(E263&lt;&gt;"",VLOOKUP($A263,enum!$A$1:$L$361,F$1),""))</f>
        <v/>
      </c>
      <c r="G263" s="67" t="str">
        <f>IF(F263=$A$2,G$2,IF(F263&lt;&gt;"",VLOOKUP($A263,enum!$A$1:$L$361,G$1),""))</f>
        <v/>
      </c>
      <c r="H263" s="185" t="s">
        <v>1143</v>
      </c>
      <c r="I263" s="185"/>
      <c r="J263" s="185"/>
      <c r="K263" s="185"/>
      <c r="L263" s="185"/>
      <c r="M263" s="60"/>
    </row>
    <row r="264" spans="1:14" s="125" customFormat="1" ht="12" thickBot="1" x14ac:dyDescent="0.25">
      <c r="A264" s="65">
        <v>164</v>
      </c>
      <c r="B264" s="66" t="str">
        <f>IF(C264=$A$2,B$2,IF(C264&lt;&gt;"",VLOOKUP($A264,enum!$A$1:$L$361,B$1),""))</f>
        <v>i_RECL_51S_STATO_RIP=228</v>
      </c>
      <c r="C264" s="66" t="str">
        <f>IF(A264=$A$2,C$2,IF(A264&lt;&gt;"",VLOOKUP($A264,enum!$A$1:$L$361,C$1),""))</f>
        <v>CHANNEL=0..15</v>
      </c>
      <c r="D264" s="66" t="str">
        <f>IF(B264=$A$2,D$2,IF(B264&lt;&gt;"",VLOOKUP($A264,enum!$A$1:$L$361,D$1),""))</f>
        <v>BOOL_ITEM</v>
      </c>
      <c r="E264" s="67" t="str">
        <f>IF(D264=$A$2,E$2,IF(D264&lt;&gt;"",VLOOKUP($A264,enum!$A$1:$L$361,E$1),""))</f>
        <v>RW</v>
      </c>
      <c r="F264" s="67" t="str">
        <f>IF(E264=$A$2,F$2,IF(E264&lt;&gt;"",VLOOKUP($A264,enum!$A$1:$L$361,F$1),""))</f>
        <v>RW</v>
      </c>
      <c r="G264" s="67" t="str">
        <f>IF(F264=$A$2,G$2,IF(F264&lt;&gt;"",VLOOKUP($A264,enum!$A$1:$L$361,G$1),""))</f>
        <v>ROM</v>
      </c>
      <c r="H264" s="89" t="s">
        <v>828</v>
      </c>
      <c r="I264" s="54" t="s">
        <v>690</v>
      </c>
      <c r="J264" s="91" t="s">
        <v>739</v>
      </c>
      <c r="K264" s="130" t="s">
        <v>740</v>
      </c>
      <c r="L264" s="102" t="s">
        <v>1145</v>
      </c>
      <c r="M264" s="87" t="s">
        <v>73</v>
      </c>
      <c r="N264" s="128"/>
    </row>
    <row r="265" spans="1:14" s="125" customFormat="1" ht="30" customHeight="1" thickBot="1" x14ac:dyDescent="0.25">
      <c r="A265" s="65">
        <v>165</v>
      </c>
      <c r="B265" s="66" t="str">
        <f>IF(C265=$A$2,B$2,IF(C265&lt;&gt;"",VLOOKUP($A265,enum!$A$1:$L$361,B$1),""))</f>
        <v>i_RECL_51S_FILTRO_AR=229</v>
      </c>
      <c r="C265" s="66" t="str">
        <f>IF(A265=$A$2,C$2,IF(A265&lt;&gt;"",VLOOKUP($A265,enum!$A$1:$L$361,C$1),""))</f>
        <v>CHANNEL=0..15</v>
      </c>
      <c r="D265" s="66" t="str">
        <f>IF(B265=$A$2,D$2,IF(B265&lt;&gt;"",VLOOKUP($A265,enum!$A$1:$L$361,D$1),""))</f>
        <v>TIME_ITEM</v>
      </c>
      <c r="E265" s="67" t="str">
        <f>IF(D265=$A$2,E$2,IF(D265&lt;&gt;"",VLOOKUP($A265,enum!$A$1:$L$361,E$1),""))</f>
        <v>RW</v>
      </c>
      <c r="F265" s="67" t="str">
        <f>IF(E265=$A$2,F$2,IF(E265&lt;&gt;"",VLOOKUP($A265,enum!$A$1:$L$361,F$1),""))</f>
        <v>RW</v>
      </c>
      <c r="G265" s="67" t="str">
        <f>IF(F265=$A$2,G$2,IF(F265&lt;&gt;"",VLOOKUP($A265,enum!$A$1:$L$361,G$1),""))</f>
        <v>ROM</v>
      </c>
      <c r="H265" s="90" t="s">
        <v>803</v>
      </c>
      <c r="I265" s="54" t="s">
        <v>690</v>
      </c>
      <c r="J265" s="59">
        <v>10</v>
      </c>
      <c r="K265" s="59" t="s">
        <v>41</v>
      </c>
      <c r="L265" s="102" t="s">
        <v>811</v>
      </c>
      <c r="M265" s="87" t="s">
        <v>49</v>
      </c>
      <c r="N265" s="128"/>
    </row>
    <row r="266" spans="1:14" s="125" customFormat="1" ht="23.25" thickBot="1" x14ac:dyDescent="0.25">
      <c r="A266" s="65">
        <v>166</v>
      </c>
      <c r="B266" s="66" t="str">
        <f>IF(C266=$A$2,B$2,IF(C266&lt;&gt;"",VLOOKUP($A266,enum!$A$1:$L$361,B$1),""))</f>
        <v>i_RECL_51S_GEN_EVE=230</v>
      </c>
      <c r="C266" s="66" t="str">
        <f>IF(A266=$A$2,C$2,IF(A266&lt;&gt;"",VLOOKUP($A266,enum!$A$1:$L$361,C$1),""))</f>
        <v>CHANNEL=0..15</v>
      </c>
      <c r="D266" s="66" t="str">
        <f>IF(B266=$A$2,D$2,IF(B266&lt;&gt;"",VLOOKUP($A266,enum!$A$1:$L$361,D$1),""))</f>
        <v>BOOL_ITEM</v>
      </c>
      <c r="E266" s="67" t="str">
        <f>IF(D266=$A$2,E$2,IF(D266&lt;&gt;"",VLOOKUP($A266,enum!$A$1:$L$361,E$1),""))</f>
        <v>RW</v>
      </c>
      <c r="F266" s="67" t="str">
        <f>IF(E266=$A$2,F$2,IF(E266&lt;&gt;"",VLOOKUP($A266,enum!$A$1:$L$361,F$1),""))</f>
        <v>RW</v>
      </c>
      <c r="G266" s="67" t="str">
        <f>IF(F266=$A$2,G$2,IF(F266&lt;&gt;"",VLOOKUP($A266,enum!$A$1:$L$361,G$1),""))</f>
        <v>ROM</v>
      </c>
      <c r="H266" s="90" t="s">
        <v>689</v>
      </c>
      <c r="I266" s="54" t="s">
        <v>690</v>
      </c>
      <c r="J266" s="59" t="s">
        <v>686</v>
      </c>
      <c r="K266" s="59" t="s">
        <v>755</v>
      </c>
      <c r="L266" s="102" t="s">
        <v>824</v>
      </c>
      <c r="M266" s="87" t="s">
        <v>74</v>
      </c>
      <c r="N266" s="128"/>
    </row>
    <row r="267" spans="1:14" s="125" customFormat="1" ht="45.75" thickBot="1" x14ac:dyDescent="0.25">
      <c r="A267" s="65">
        <v>167</v>
      </c>
      <c r="B267" s="66" t="str">
        <f>IF(C267=$A$2,B$2,IF(C267&lt;&gt;"",VLOOKUP($A267,enum!$A$1:$L$361,B$1),""))</f>
        <v>i_RECL_51S_TIPO_GEN=231</v>
      </c>
      <c r="C267" s="66" t="str">
        <f>IF(A267=$A$2,C$2,IF(A267&lt;&gt;"",VLOOKUP($A267,enum!$A$1:$L$361,C$1),""))</f>
        <v>CHANNEL=0..15</v>
      </c>
      <c r="D267" s="66" t="str">
        <f>IF(B267=$A$2,D$2,IF(B267&lt;&gt;"",VLOOKUP($A267,enum!$A$1:$L$361,D$1),""))</f>
        <v>BOOL_ITEM</v>
      </c>
      <c r="E267" s="67" t="str">
        <f>IF(D267=$A$2,E$2,IF(D267&lt;&gt;"",VLOOKUP($A267,enum!$A$1:$L$361,E$1),""))</f>
        <v>RW</v>
      </c>
      <c r="F267" s="67" t="str">
        <f>IF(E267=$A$2,F$2,IF(E267&lt;&gt;"",VLOOKUP($A267,enum!$A$1:$L$361,F$1),""))</f>
        <v>RW</v>
      </c>
      <c r="G267" s="67" t="str">
        <f>IF(F267=$A$2,G$2,IF(F267&lt;&gt;"",VLOOKUP($A267,enum!$A$1:$L$361,G$1),""))</f>
        <v>ROM</v>
      </c>
      <c r="H267" s="110" t="s">
        <v>741</v>
      </c>
      <c r="I267" s="54" t="s">
        <v>742</v>
      </c>
      <c r="J267" s="59">
        <v>0</v>
      </c>
      <c r="K267" s="108" t="s">
        <v>879</v>
      </c>
      <c r="L267" s="102" t="s">
        <v>877</v>
      </c>
      <c r="M267" s="87" t="s">
        <v>569</v>
      </c>
      <c r="N267" s="128"/>
    </row>
    <row r="268" spans="1:14" s="125" customFormat="1" ht="45.75" thickBot="1" x14ac:dyDescent="0.25">
      <c r="A268" s="65">
        <v>168</v>
      </c>
      <c r="B268" s="66" t="str">
        <f>IF(C268=$A$2,B$2,IF(C268&lt;&gt;"",VLOOKUP($A268,enum!$A$1:$L$361,B$1),""))</f>
        <v>i_RECL_51S_EVE_SPONT=232</v>
      </c>
      <c r="C268" s="66" t="str">
        <f>IF(A268=$A$2,C$2,IF(A268&lt;&gt;"",VLOOKUP($A268,enum!$A$1:$L$361,C$1),""))</f>
        <v>CHANNEL=0..15</v>
      </c>
      <c r="D268" s="66" t="str">
        <f>IF(B268=$A$2,D$2,IF(B268&lt;&gt;"",VLOOKUP($A268,enum!$A$1:$L$361,D$1),""))</f>
        <v>BOOL_ITEM</v>
      </c>
      <c r="E268" s="67" t="str">
        <f>IF(D268=$A$2,E$2,IF(D268&lt;&gt;"",VLOOKUP($A268,enum!$A$1:$L$361,E$1),""))</f>
        <v>RW</v>
      </c>
      <c r="F268" s="67" t="str">
        <f>IF(E268=$A$2,F$2,IF(E268&lt;&gt;"",VLOOKUP($A268,enum!$A$1:$L$361,F$1),""))</f>
        <v>RW</v>
      </c>
      <c r="G268" s="67" t="str">
        <f>IF(F268=$A$2,G$2,IF(F268&lt;&gt;"",VLOOKUP($A268,enum!$A$1:$L$361,G$1),""))</f>
        <v>ROM</v>
      </c>
      <c r="H268" s="90" t="s">
        <v>743</v>
      </c>
      <c r="I268" s="54" t="s">
        <v>742</v>
      </c>
      <c r="J268" s="59" t="s">
        <v>756</v>
      </c>
      <c r="K268" s="59" t="s">
        <v>755</v>
      </c>
      <c r="L268" s="102" t="s">
        <v>878</v>
      </c>
      <c r="M268" s="87" t="s">
        <v>50</v>
      </c>
      <c r="N268" s="128"/>
    </row>
    <row r="269" spans="1:14" s="125" customFormat="1" ht="12" thickBot="1" x14ac:dyDescent="0.25">
      <c r="A269" s="68"/>
      <c r="B269" s="66" t="str">
        <f>IF(C269=$A$2,B$2,IF(C269&lt;&gt;"",VLOOKUP($A269,enum!$A$1:$L$361,B$1),""))</f>
        <v/>
      </c>
      <c r="C269" s="66" t="str">
        <f>IF(A269=$A$2,C$2,IF(A269&lt;&gt;"",VLOOKUP($A269,enum!$A$1:$L$361,C$1),""))</f>
        <v/>
      </c>
      <c r="D269" s="66" t="str">
        <f>IF(B269=$A$2,D$2,IF(B269&lt;&gt;"",VLOOKUP($A269,enum!$A$1:$L$361,D$1),""))</f>
        <v/>
      </c>
      <c r="E269" s="67" t="str">
        <f>IF(D269=$A$2,E$2,IF(D269&lt;&gt;"",VLOOKUP($A269,enum!$A$1:$L$361,E$1),""))</f>
        <v/>
      </c>
      <c r="F269" s="67" t="str">
        <f>IF(E269=$A$2,F$2,IF(E269&lt;&gt;"",VLOOKUP($A269,enum!$A$1:$L$361,F$1),""))</f>
        <v/>
      </c>
      <c r="G269" s="67" t="str">
        <f>IF(F269=$A$2,G$2,IF(F269&lt;&gt;"",VLOOKUP($A269,enum!$A$1:$L$361,G$1),""))</f>
        <v/>
      </c>
      <c r="H269" s="185" t="s">
        <v>1144</v>
      </c>
      <c r="I269" s="185"/>
      <c r="J269" s="185"/>
      <c r="K269" s="185"/>
      <c r="L269" s="185"/>
      <c r="M269" s="60"/>
    </row>
    <row r="270" spans="1:14" s="125" customFormat="1" ht="12" thickBot="1" x14ac:dyDescent="0.25">
      <c r="A270" s="65">
        <v>169</v>
      </c>
      <c r="B270" s="66" t="str">
        <f>IF(C270=$A$2,B$2,IF(C270&lt;&gt;"",VLOOKUP($A270,enum!$A$1:$L$361,B$1),""))</f>
        <v>i_RECL_67S_STATO_RIP=233</v>
      </c>
      <c r="C270" s="66" t="str">
        <f>IF(A270=$A$2,C$2,IF(A270&lt;&gt;"",VLOOKUP($A270,enum!$A$1:$L$361,C$1),""))</f>
        <v>CHANNEL=0..15</v>
      </c>
      <c r="D270" s="66" t="str">
        <f>IF(B270=$A$2,D$2,IF(B270&lt;&gt;"",VLOOKUP($A270,enum!$A$1:$L$361,D$1),""))</f>
        <v>BOOL_ITEM</v>
      </c>
      <c r="E270" s="67" t="str">
        <f>IF(D270=$A$2,E$2,IF(D270&lt;&gt;"",VLOOKUP($A270,enum!$A$1:$L$361,E$1),""))</f>
        <v>RW</v>
      </c>
      <c r="F270" s="67" t="str">
        <f>IF(E270=$A$2,F$2,IF(E270&lt;&gt;"",VLOOKUP($A270,enum!$A$1:$L$361,F$1),""))</f>
        <v>RW</v>
      </c>
      <c r="G270" s="67" t="str">
        <f>IF(F270=$A$2,G$2,IF(F270&lt;&gt;"",VLOOKUP($A270,enum!$A$1:$L$361,G$1),""))</f>
        <v>ROM</v>
      </c>
      <c r="H270" s="89" t="s">
        <v>828</v>
      </c>
      <c r="I270" s="54" t="s">
        <v>690</v>
      </c>
      <c r="J270" s="59" t="s">
        <v>739</v>
      </c>
      <c r="K270" s="59" t="s">
        <v>740</v>
      </c>
      <c r="L270" s="102" t="s">
        <v>1146</v>
      </c>
      <c r="M270" s="87" t="s">
        <v>75</v>
      </c>
      <c r="N270" s="128"/>
    </row>
    <row r="271" spans="1:14" s="125" customFormat="1" ht="12" thickBot="1" x14ac:dyDescent="0.25">
      <c r="A271" s="65">
        <v>170</v>
      </c>
      <c r="B271" s="66" t="str">
        <f>IF(C271=$A$2,B$2,IF(C271&lt;&gt;"",VLOOKUP($A271,enum!$A$1:$L$361,B$1),""))</f>
        <v>i_RECL_67S_FILTRO_AR=234</v>
      </c>
      <c r="C271" s="66" t="str">
        <f>IF(A271=$A$2,C$2,IF(A271&lt;&gt;"",VLOOKUP($A271,enum!$A$1:$L$361,C$1),""))</f>
        <v>CHANNEL=0..15</v>
      </c>
      <c r="D271" s="66" t="str">
        <f>IF(B271=$A$2,D$2,IF(B271&lt;&gt;"",VLOOKUP($A271,enum!$A$1:$L$361,D$1),""))</f>
        <v>TIME_ITEM</v>
      </c>
      <c r="E271" s="67" t="str">
        <f>IF(D271=$A$2,E$2,IF(D271&lt;&gt;"",VLOOKUP($A271,enum!$A$1:$L$361,E$1),""))</f>
        <v>RW</v>
      </c>
      <c r="F271" s="67" t="str">
        <f>IF(E271=$A$2,F$2,IF(E271&lt;&gt;"",VLOOKUP($A271,enum!$A$1:$L$361,F$1),""))</f>
        <v>RW</v>
      </c>
      <c r="G271" s="67" t="str">
        <f>IF(F271=$A$2,G$2,IF(F271&lt;&gt;"",VLOOKUP($A271,enum!$A$1:$L$361,G$1),""))</f>
        <v>ROM</v>
      </c>
      <c r="H271" s="90" t="s">
        <v>803</v>
      </c>
      <c r="I271" s="54" t="s">
        <v>690</v>
      </c>
      <c r="J271" s="59">
        <v>10</v>
      </c>
      <c r="K271" s="59" t="s">
        <v>41</v>
      </c>
      <c r="L271" s="102" t="s">
        <v>852</v>
      </c>
      <c r="M271" s="87" t="s">
        <v>49</v>
      </c>
      <c r="N271" s="128"/>
    </row>
    <row r="272" spans="1:14" s="125" customFormat="1" ht="23.25" thickBot="1" x14ac:dyDescent="0.25">
      <c r="A272" s="65">
        <v>171</v>
      </c>
      <c r="B272" s="66" t="str">
        <f>IF(C272=$A$2,B$2,IF(C272&lt;&gt;"",VLOOKUP($A272,enum!$A$1:$L$361,B$1),""))</f>
        <v>i_RECL_67S_GEN_EVE=235</v>
      </c>
      <c r="C272" s="66" t="str">
        <f>IF(A272=$A$2,C$2,IF(A272&lt;&gt;"",VLOOKUP($A272,enum!$A$1:$L$361,C$1),""))</f>
        <v>CHANNEL=0..15</v>
      </c>
      <c r="D272" s="66" t="str">
        <f>IF(B272=$A$2,D$2,IF(B272&lt;&gt;"",VLOOKUP($A272,enum!$A$1:$L$361,D$1),""))</f>
        <v>BOOL_ITEM</v>
      </c>
      <c r="E272" s="67" t="str">
        <f>IF(D272=$A$2,E$2,IF(D272&lt;&gt;"",VLOOKUP($A272,enum!$A$1:$L$361,E$1),""))</f>
        <v>RW</v>
      </c>
      <c r="F272" s="67" t="str">
        <f>IF(E272=$A$2,F$2,IF(E272&lt;&gt;"",VLOOKUP($A272,enum!$A$1:$L$361,F$1),""))</f>
        <v>RW</v>
      </c>
      <c r="G272" s="67" t="str">
        <f>IF(F272=$A$2,G$2,IF(F272&lt;&gt;"",VLOOKUP($A272,enum!$A$1:$L$361,G$1),""))</f>
        <v>ROM</v>
      </c>
      <c r="H272" s="90" t="s">
        <v>689</v>
      </c>
      <c r="I272" s="54" t="s">
        <v>690</v>
      </c>
      <c r="J272" s="59" t="s">
        <v>686</v>
      </c>
      <c r="K272" s="59" t="s">
        <v>755</v>
      </c>
      <c r="L272" s="102" t="s">
        <v>824</v>
      </c>
      <c r="M272" s="87" t="s">
        <v>76</v>
      </c>
      <c r="N272" s="128"/>
    </row>
    <row r="273" spans="1:14" s="125" customFormat="1" ht="45.75" thickBot="1" x14ac:dyDescent="0.25">
      <c r="A273" s="65">
        <v>172</v>
      </c>
      <c r="B273" s="66" t="str">
        <f>IF(C273=$A$2,B$2,IF(C273&lt;&gt;"",VLOOKUP($A273,enum!$A$1:$L$361,B$1),""))</f>
        <v>i_RECL_67S_TIPO_GEN=236</v>
      </c>
      <c r="C273" s="66" t="str">
        <f>IF(A273=$A$2,C$2,IF(A273&lt;&gt;"",VLOOKUP($A273,enum!$A$1:$L$361,C$1),""))</f>
        <v>CHANNEL=0..15</v>
      </c>
      <c r="D273" s="66" t="str">
        <f>IF(B273=$A$2,D$2,IF(B273&lt;&gt;"",VLOOKUP($A273,enum!$A$1:$L$361,D$1),""))</f>
        <v>BOOL_ITEM</v>
      </c>
      <c r="E273" s="67" t="str">
        <f>IF(D273=$A$2,E$2,IF(D273&lt;&gt;"",VLOOKUP($A273,enum!$A$1:$L$361,E$1),""))</f>
        <v>RW</v>
      </c>
      <c r="F273" s="67" t="str">
        <f>IF(E273=$A$2,F$2,IF(E273&lt;&gt;"",VLOOKUP($A273,enum!$A$1:$L$361,F$1),""))</f>
        <v>RW</v>
      </c>
      <c r="G273" s="67" t="str">
        <f>IF(F273=$A$2,G$2,IF(F273&lt;&gt;"",VLOOKUP($A273,enum!$A$1:$L$361,G$1),""))</f>
        <v>ROM</v>
      </c>
      <c r="H273" s="110" t="s">
        <v>741</v>
      </c>
      <c r="I273" s="54" t="s">
        <v>742</v>
      </c>
      <c r="J273" s="59">
        <v>0</v>
      </c>
      <c r="K273" s="108" t="s">
        <v>879</v>
      </c>
      <c r="L273" s="102" t="s">
        <v>825</v>
      </c>
      <c r="M273" s="87" t="s">
        <v>569</v>
      </c>
      <c r="N273" s="128"/>
    </row>
    <row r="274" spans="1:14" s="125" customFormat="1" ht="45.75" thickBot="1" x14ac:dyDescent="0.25">
      <c r="A274" s="65">
        <v>173</v>
      </c>
      <c r="B274" s="66" t="str">
        <f>IF(C274=$A$2,B$2,IF(C274&lt;&gt;"",VLOOKUP($A274,enum!$A$1:$L$361,B$1),""))</f>
        <v>i_RECL_67S_EVE_SPONT=237</v>
      </c>
      <c r="C274" s="66" t="str">
        <f>IF(A274=$A$2,C$2,IF(A274&lt;&gt;"",VLOOKUP($A274,enum!$A$1:$L$361,C$1),""))</f>
        <v>CHANNEL=0..15</v>
      </c>
      <c r="D274" s="66" t="str">
        <f>IF(B274=$A$2,D$2,IF(B274&lt;&gt;"",VLOOKUP($A274,enum!$A$1:$L$361,D$1),""))</f>
        <v>BOOL_ITEM</v>
      </c>
      <c r="E274" s="67" t="str">
        <f>IF(D274=$A$2,E$2,IF(D274&lt;&gt;"",VLOOKUP($A274,enum!$A$1:$L$361,E$1),""))</f>
        <v>RW</v>
      </c>
      <c r="F274" s="67" t="str">
        <f>IF(E274=$A$2,F$2,IF(E274&lt;&gt;"",VLOOKUP($A274,enum!$A$1:$L$361,F$1),""))</f>
        <v>RW</v>
      </c>
      <c r="G274" s="67" t="str">
        <f>IF(F274=$A$2,G$2,IF(F274&lt;&gt;"",VLOOKUP($A274,enum!$A$1:$L$361,G$1),""))</f>
        <v>ROM</v>
      </c>
      <c r="H274" s="90" t="s">
        <v>743</v>
      </c>
      <c r="I274" s="54" t="s">
        <v>742</v>
      </c>
      <c r="J274" s="59" t="s">
        <v>756</v>
      </c>
      <c r="K274" s="59" t="s">
        <v>755</v>
      </c>
      <c r="L274" s="102" t="s">
        <v>880</v>
      </c>
      <c r="M274" s="87" t="s">
        <v>50</v>
      </c>
      <c r="N274" s="128"/>
    </row>
    <row r="275" spans="1:14" s="125" customFormat="1" ht="12" thickBot="1" x14ac:dyDescent="0.25">
      <c r="A275" s="68"/>
      <c r="B275" s="66" t="str">
        <f>IF(C275=$A$2,B$2,IF(C275&lt;&gt;"",VLOOKUP($A275,enum!$A$1:$L$361,B$1),""))</f>
        <v/>
      </c>
      <c r="C275" s="66" t="str">
        <f>IF(A275=$A$2,C$2,IF(A275&lt;&gt;"",VLOOKUP($A275,enum!$A$1:$L$361,C$1),""))</f>
        <v/>
      </c>
      <c r="D275" s="66" t="str">
        <f>IF(B275=$A$2,D$2,IF(B275&lt;&gt;"",VLOOKUP($A275,enum!$A$1:$L$361,D$1),""))</f>
        <v/>
      </c>
      <c r="E275" s="67" t="str">
        <f>IF(D275=$A$2,E$2,IF(D275&lt;&gt;"",VLOOKUP($A275,enum!$A$1:$L$361,E$1),""))</f>
        <v/>
      </c>
      <c r="F275" s="67" t="str">
        <f>IF(E275=$A$2,F$2,IF(E275&lt;&gt;"",VLOOKUP($A275,enum!$A$1:$L$361,F$1),""))</f>
        <v/>
      </c>
      <c r="G275" s="67" t="str">
        <f>IF(F275=$A$2,G$2,IF(F275&lt;&gt;"",VLOOKUP($A275,enum!$A$1:$L$361,G$1),""))</f>
        <v/>
      </c>
      <c r="H275" s="185" t="s">
        <v>882</v>
      </c>
      <c r="I275" s="185"/>
      <c r="J275" s="185"/>
      <c r="K275" s="185"/>
      <c r="L275" s="185"/>
      <c r="M275" s="60"/>
    </row>
    <row r="276" spans="1:14" s="125" customFormat="1" ht="45.75" thickBot="1" x14ac:dyDescent="0.25">
      <c r="A276" s="65">
        <v>174</v>
      </c>
      <c r="B276" s="66" t="str">
        <f>IF(C276=$A$2,B$2,IF(C276&lt;&gt;"",VLOOKUP($A276,enum!$A$1:$L$361,B$1),""))</f>
        <v>i_RECL_CRC_PRES=238</v>
      </c>
      <c r="C276" s="66" t="str">
        <f>IF(A276=$A$2,C$2,IF(A276&lt;&gt;"",VLOOKUP($A276,enum!$A$1:$L$361,C$1),""))</f>
        <v>CHANNEL=0..15</v>
      </c>
      <c r="D276" s="66" t="str">
        <f>IF(B276=$A$2,D$2,IF(B276&lt;&gt;"",VLOOKUP($A276,enum!$A$1:$L$361,D$1),""))</f>
        <v>BOOL_ITEM</v>
      </c>
      <c r="E276" s="67" t="str">
        <f>IF(D276=$A$2,E$2,IF(D276&lt;&gt;"",VLOOKUP($A276,enum!$A$1:$L$361,E$1),""))</f>
        <v>RW</v>
      </c>
      <c r="F276" s="67" t="str">
        <f>IF(E276=$A$2,F$2,IF(E276&lt;&gt;"",VLOOKUP($A276,enum!$A$1:$L$361,F$1),""))</f>
        <v>RW</v>
      </c>
      <c r="G276" s="67" t="str">
        <f>IF(F276=$A$2,G$2,IF(F276&lt;&gt;"",VLOOKUP($A276,enum!$A$1:$L$361,G$1),""))</f>
        <v>ROM</v>
      </c>
      <c r="H276" s="89" t="s">
        <v>752</v>
      </c>
      <c r="I276" s="54" t="s">
        <v>690</v>
      </c>
      <c r="J276" s="59" t="s">
        <v>756</v>
      </c>
      <c r="K276" s="59" t="s">
        <v>755</v>
      </c>
      <c r="L276" s="60" t="s">
        <v>1158</v>
      </c>
      <c r="M276" s="87" t="s">
        <v>574</v>
      </c>
      <c r="N276" s="128"/>
    </row>
    <row r="277" spans="1:14" s="125" customFormat="1" ht="34.5" thickBot="1" x14ac:dyDescent="0.25">
      <c r="A277" s="65">
        <v>175</v>
      </c>
      <c r="B277" s="66" t="str">
        <f>IF(C277=$A$2,B$2,IF(C277&lt;&gt;"",VLOOKUP($A277,enum!$A$1:$L$361,B$1),""))</f>
        <v>i_RECL_CRC_TS_DISP=239</v>
      </c>
      <c r="C277" s="66" t="str">
        <f>IF(A277=$A$2,C$2,IF(A277&lt;&gt;"",VLOOKUP($A277,enum!$A$1:$L$361,C$1),""))</f>
        <v>CHANNEL=0..15</v>
      </c>
      <c r="D277" s="66" t="str">
        <f>IF(B277=$A$2,D$2,IF(B277&lt;&gt;"",VLOOKUP($A277,enum!$A$1:$L$361,D$1),""))</f>
        <v>BOOL_ITEM</v>
      </c>
      <c r="E277" s="67" t="str">
        <f>IF(D277=$A$2,E$2,IF(D277&lt;&gt;"",VLOOKUP($A277,enum!$A$1:$L$361,E$1),""))</f>
        <v>RW</v>
      </c>
      <c r="F277" s="67" t="str">
        <f>IF(E277=$A$2,F$2,IF(E277&lt;&gt;"",VLOOKUP($A277,enum!$A$1:$L$361,F$1),""))</f>
        <v>RW</v>
      </c>
      <c r="G277" s="67" t="str">
        <f>IF(F277=$A$2,G$2,IF(F277&lt;&gt;"",VLOOKUP($A277,enum!$A$1:$L$361,G$1),""))</f>
        <v>ROM</v>
      </c>
      <c r="H277" s="90" t="s">
        <v>1159</v>
      </c>
      <c r="I277" s="58" t="s">
        <v>881</v>
      </c>
      <c r="J277" s="59" t="s">
        <v>77</v>
      </c>
      <c r="K277" s="59" t="s">
        <v>65</v>
      </c>
      <c r="L277" s="60" t="s">
        <v>965</v>
      </c>
      <c r="M277" s="87" t="s">
        <v>78</v>
      </c>
      <c r="N277" s="128"/>
    </row>
    <row r="278" spans="1:14" s="125" customFormat="1" ht="23.25" thickBot="1" x14ac:dyDescent="0.25">
      <c r="A278" s="65">
        <v>176</v>
      </c>
      <c r="B278" s="66" t="str">
        <f>IF(C278=$A$2,B$2,IF(C278&lt;&gt;"",VLOOKUP($A278,enum!$A$1:$L$361,B$1),""))</f>
        <v>i_RECL_CRC_STATO_RIP=240</v>
      </c>
      <c r="C278" s="66" t="str">
        <f>IF(A278=$A$2,C$2,IF(A278&lt;&gt;"",VLOOKUP($A278,enum!$A$1:$L$361,C$1),""))</f>
        <v>CHANNEL=0..15</v>
      </c>
      <c r="D278" s="66" t="str">
        <f>IF(B278=$A$2,D$2,IF(B278&lt;&gt;"",VLOOKUP($A278,enum!$A$1:$L$361,D$1),""))</f>
        <v>BOOL_ITEM</v>
      </c>
      <c r="E278" s="67" t="str">
        <f>IF(D278=$A$2,E$2,IF(D278&lt;&gt;"",VLOOKUP($A278,enum!$A$1:$L$361,E$1),""))</f>
        <v>RW</v>
      </c>
      <c r="F278" s="67" t="str">
        <f>IF(E278=$A$2,F$2,IF(E278&lt;&gt;"",VLOOKUP($A278,enum!$A$1:$L$361,F$1),""))</f>
        <v>RW</v>
      </c>
      <c r="G278" s="67" t="str">
        <f>IF(F278=$A$2,G$2,IF(F278&lt;&gt;"",VLOOKUP($A278,enum!$A$1:$L$361,G$1),""))</f>
        <v>ROM</v>
      </c>
      <c r="H278" s="90" t="s">
        <v>828</v>
      </c>
      <c r="I278" s="54" t="s">
        <v>690</v>
      </c>
      <c r="J278" s="91" t="s">
        <v>739</v>
      </c>
      <c r="K278" s="130" t="s">
        <v>740</v>
      </c>
      <c r="L278" s="60" t="s">
        <v>826</v>
      </c>
      <c r="M278" s="87" t="s">
        <v>52</v>
      </c>
      <c r="N278" s="128"/>
    </row>
    <row r="279" spans="1:14" s="125" customFormat="1" ht="28.5" customHeight="1" thickBot="1" x14ac:dyDescent="0.25">
      <c r="A279" s="65">
        <v>177</v>
      </c>
      <c r="B279" s="66" t="str">
        <f>IF(C279=$A$2,B$2,IF(C279&lt;&gt;"",VLOOKUP($A279,enum!$A$1:$L$361,B$1),""))</f>
        <v>i_RECL_CRC_FILTRO_AR=241</v>
      </c>
      <c r="C279" s="66" t="str">
        <f>IF(A279=$A$2,C$2,IF(A279&lt;&gt;"",VLOOKUP($A279,enum!$A$1:$L$361,C$1),""))</f>
        <v>CHANNEL=0..15</v>
      </c>
      <c r="D279" s="66" t="str">
        <f>IF(B279=$A$2,D$2,IF(B279&lt;&gt;"",VLOOKUP($A279,enum!$A$1:$L$361,D$1),""))</f>
        <v>TIME_ITEM</v>
      </c>
      <c r="E279" s="67" t="str">
        <f>IF(D279=$A$2,E$2,IF(D279&lt;&gt;"",VLOOKUP($A279,enum!$A$1:$L$361,E$1),""))</f>
        <v>RW</v>
      </c>
      <c r="F279" s="67" t="str">
        <f>IF(E279=$A$2,F$2,IF(E279&lt;&gt;"",VLOOKUP($A279,enum!$A$1:$L$361,F$1),""))</f>
        <v>RW</v>
      </c>
      <c r="G279" s="67" t="str">
        <f>IF(F279=$A$2,G$2,IF(F279&lt;&gt;"",VLOOKUP($A279,enum!$A$1:$L$361,G$1),""))</f>
        <v>ROM</v>
      </c>
      <c r="H279" s="90" t="s">
        <v>803</v>
      </c>
      <c r="I279" s="54" t="s">
        <v>690</v>
      </c>
      <c r="J279" s="59">
        <v>10</v>
      </c>
      <c r="K279" s="57" t="s">
        <v>57</v>
      </c>
      <c r="L279" s="60" t="s">
        <v>852</v>
      </c>
      <c r="M279" s="87" t="s">
        <v>49</v>
      </c>
      <c r="N279" s="128"/>
    </row>
    <row r="280" spans="1:14" s="125" customFormat="1" ht="12" thickBot="1" x14ac:dyDescent="0.25">
      <c r="A280" s="65">
        <v>178</v>
      </c>
      <c r="B280" s="66" t="str">
        <f>IF(C280=$A$2,B$2,IF(C280&lt;&gt;"",VLOOKUP($A280,enum!$A$1:$L$361,B$1),""))</f>
        <v>i_RECL_CRC_GEN_EVE=242</v>
      </c>
      <c r="C280" s="66" t="str">
        <f>IF(A280=$A$2,C$2,IF(A280&lt;&gt;"",VLOOKUP($A280,enum!$A$1:$L$361,C$1),""))</f>
        <v>CHANNEL=0..15</v>
      </c>
      <c r="D280" s="66" t="str">
        <f>IF(B280=$A$2,D$2,IF(B280&lt;&gt;"",VLOOKUP($A280,enum!$A$1:$L$361,D$1),""))</f>
        <v>BOOL_ITEM</v>
      </c>
      <c r="E280" s="67" t="str">
        <f>IF(D280=$A$2,E$2,IF(D280&lt;&gt;"",VLOOKUP($A280,enum!$A$1:$L$361,E$1),""))</f>
        <v>RW</v>
      </c>
      <c r="F280" s="67" t="str">
        <f>IF(E280=$A$2,F$2,IF(E280&lt;&gt;"",VLOOKUP($A280,enum!$A$1:$L$361,F$1),""))</f>
        <v>RW</v>
      </c>
      <c r="G280" s="67" t="str">
        <f>IF(F280=$A$2,G$2,IF(F280&lt;&gt;"",VLOOKUP($A280,enum!$A$1:$L$361,G$1),""))</f>
        <v>ROM</v>
      </c>
      <c r="H280" s="90" t="s">
        <v>689</v>
      </c>
      <c r="I280" s="54" t="s">
        <v>690</v>
      </c>
      <c r="J280" s="59" t="s">
        <v>686</v>
      </c>
      <c r="K280" s="59" t="s">
        <v>755</v>
      </c>
      <c r="L280" s="60" t="s">
        <v>824</v>
      </c>
      <c r="M280" s="87" t="s">
        <v>67</v>
      </c>
      <c r="N280" s="128"/>
    </row>
    <row r="281" spans="1:14" s="125" customFormat="1" ht="34.5" thickBot="1" x14ac:dyDescent="0.25">
      <c r="A281" s="65">
        <v>179</v>
      </c>
      <c r="B281" s="66" t="str">
        <f>IF(C281=$A$2,B$2,IF(C281&lt;&gt;"",VLOOKUP($A281,enum!$A$1:$L$361,B$1),""))</f>
        <v>i_RECL_CRC_TIPO_GEN=243</v>
      </c>
      <c r="C281" s="66" t="str">
        <f>IF(A281=$A$2,C$2,IF(A281&lt;&gt;"",VLOOKUP($A281,enum!$A$1:$L$361,C$1),""))</f>
        <v>CHANNEL=0..15</v>
      </c>
      <c r="D281" s="66" t="str">
        <f>IF(B281=$A$2,D$2,IF(B281&lt;&gt;"",VLOOKUP($A281,enum!$A$1:$L$361,D$1),""))</f>
        <v>BOOL_ITEM</v>
      </c>
      <c r="E281" s="67" t="str">
        <f>IF(D281=$A$2,E$2,IF(D281&lt;&gt;"",VLOOKUP($A281,enum!$A$1:$L$361,E$1),""))</f>
        <v>RW</v>
      </c>
      <c r="F281" s="67" t="str">
        <f>IF(E281=$A$2,F$2,IF(E281&lt;&gt;"",VLOOKUP($A281,enum!$A$1:$L$361,F$1),""))</f>
        <v>RW</v>
      </c>
      <c r="G281" s="67" t="str">
        <f>IF(F281=$A$2,G$2,IF(F281&lt;&gt;"",VLOOKUP($A281,enum!$A$1:$L$361,G$1),""))</f>
        <v>ROM</v>
      </c>
      <c r="H281" s="110" t="s">
        <v>741</v>
      </c>
      <c r="I281" s="54" t="s">
        <v>742</v>
      </c>
      <c r="J281" s="59">
        <v>1</v>
      </c>
      <c r="K281" s="108" t="s">
        <v>879</v>
      </c>
      <c r="L281" s="60" t="s">
        <v>827</v>
      </c>
      <c r="M281" s="87" t="s">
        <v>54</v>
      </c>
      <c r="N281" s="128"/>
    </row>
    <row r="282" spans="1:14" s="125" customFormat="1" ht="45.75" thickBot="1" x14ac:dyDescent="0.25">
      <c r="A282" s="65">
        <v>180</v>
      </c>
      <c r="B282" s="66" t="str">
        <f>IF(C282=$A$2,B$2,IF(C282&lt;&gt;"",VLOOKUP($A282,enum!$A$1:$L$361,B$1),""))</f>
        <v>i_RECL_CRC_EVE_SPONT=244</v>
      </c>
      <c r="C282" s="66" t="str">
        <f>IF(A282=$A$2,C$2,IF(A282&lt;&gt;"",VLOOKUP($A282,enum!$A$1:$L$361,C$1),""))</f>
        <v>CHANNEL=0..15</v>
      </c>
      <c r="D282" s="66" t="str">
        <f>IF(B282=$A$2,D$2,IF(B282&lt;&gt;"",VLOOKUP($A282,enum!$A$1:$L$361,D$1),""))</f>
        <v>BOOL_ITEM</v>
      </c>
      <c r="E282" s="67" t="str">
        <f>IF(D282=$A$2,E$2,IF(D282&lt;&gt;"",VLOOKUP($A282,enum!$A$1:$L$361,E$1),""))</f>
        <v>RW</v>
      </c>
      <c r="F282" s="67" t="str">
        <f>IF(E282=$A$2,F$2,IF(E282&lt;&gt;"",VLOOKUP($A282,enum!$A$1:$L$361,F$1),""))</f>
        <v>RW</v>
      </c>
      <c r="G282" s="67" t="str">
        <f>IF(F282=$A$2,G$2,IF(F282&lt;&gt;"",VLOOKUP($A282,enum!$A$1:$L$361,G$1),""))</f>
        <v>ROM</v>
      </c>
      <c r="H282" s="90" t="s">
        <v>743</v>
      </c>
      <c r="I282" s="54" t="s">
        <v>742</v>
      </c>
      <c r="J282" s="59" t="s">
        <v>756</v>
      </c>
      <c r="K282" s="59" t="s">
        <v>755</v>
      </c>
      <c r="L282" s="102" t="s">
        <v>883</v>
      </c>
      <c r="M282" s="87" t="s">
        <v>50</v>
      </c>
      <c r="N282" s="128"/>
    </row>
    <row r="283" spans="1:14" s="125" customFormat="1" ht="12" thickBot="1" x14ac:dyDescent="0.25">
      <c r="A283" s="68"/>
      <c r="B283" s="66" t="str">
        <f>IF(C283=$A$2,B$2,IF(C283&lt;&gt;"",VLOOKUP($A283,enum!$A$1:$L$361,B$1),""))</f>
        <v/>
      </c>
      <c r="C283" s="66" t="str">
        <f>IF(A283=$A$2,C$2,IF(A283&lt;&gt;"",VLOOKUP($A283,enum!$A$1:$L$361,C$1),""))</f>
        <v/>
      </c>
      <c r="D283" s="66" t="str">
        <f>IF(B283=$A$2,D$2,IF(B283&lt;&gt;"",VLOOKUP($A283,enum!$A$1:$L$361,D$1),""))</f>
        <v/>
      </c>
      <c r="E283" s="67" t="str">
        <f>IF(D283=$A$2,E$2,IF(D283&lt;&gt;"",VLOOKUP($A283,enum!$A$1:$L$361,E$1),""))</f>
        <v/>
      </c>
      <c r="F283" s="67" t="str">
        <f>IF(E283=$A$2,F$2,IF(E283&lt;&gt;"",VLOOKUP($A283,enum!$A$1:$L$361,F$1),""))</f>
        <v/>
      </c>
      <c r="G283" s="67" t="str">
        <f>IF(F283=$A$2,G$2,IF(F283&lt;&gt;"",VLOOKUP($A283,enum!$A$1:$L$361,G$1),""))</f>
        <v/>
      </c>
      <c r="H283" s="185" t="s">
        <v>884</v>
      </c>
      <c r="I283" s="185"/>
      <c r="J283" s="185"/>
      <c r="K283" s="185"/>
      <c r="L283" s="185"/>
      <c r="M283" s="60"/>
    </row>
    <row r="284" spans="1:14" s="125" customFormat="1" ht="34.5" thickBot="1" x14ac:dyDescent="0.25">
      <c r="A284" s="65">
        <v>181</v>
      </c>
      <c r="B284" s="66" t="str">
        <f>IF(C284=$A$2,B$2,IF(C284&lt;&gt;"",VLOOKUP($A284,enum!$A$1:$L$361,B$1),""))</f>
        <v>i_RECL_ANIN_PRES=245</v>
      </c>
      <c r="C284" s="66" t="str">
        <f>IF(A284=$A$2,C$2,IF(A284&lt;&gt;"",VLOOKUP($A284,enum!$A$1:$L$361,C$1),""))</f>
        <v>CHANNEL=0..15</v>
      </c>
      <c r="D284" s="66" t="str">
        <f>IF(B284=$A$2,D$2,IF(B284&lt;&gt;"",VLOOKUP($A284,enum!$A$1:$L$361,D$1),""))</f>
        <v>BOOL_ITEM</v>
      </c>
      <c r="E284" s="67" t="str">
        <f>IF(D284=$A$2,E$2,IF(D284&lt;&gt;"",VLOOKUP($A284,enum!$A$1:$L$361,E$1),""))</f>
        <v>RW</v>
      </c>
      <c r="F284" s="67" t="str">
        <f>IF(E284=$A$2,F$2,IF(E284&lt;&gt;"",VLOOKUP($A284,enum!$A$1:$L$361,F$1),""))</f>
        <v>RW</v>
      </c>
      <c r="G284" s="67" t="str">
        <f>IF(F284=$A$2,G$2,IF(F284&lt;&gt;"",VLOOKUP($A284,enum!$A$1:$L$361,G$1),""))</f>
        <v>ROM</v>
      </c>
      <c r="H284" s="89" t="s">
        <v>752</v>
      </c>
      <c r="I284" s="54" t="s">
        <v>690</v>
      </c>
      <c r="J284" s="59" t="s">
        <v>756</v>
      </c>
      <c r="K284" s="59" t="s">
        <v>755</v>
      </c>
      <c r="L284" s="102" t="s">
        <v>1160</v>
      </c>
      <c r="M284" s="87" t="s">
        <v>578</v>
      </c>
      <c r="N284" s="128"/>
    </row>
    <row r="285" spans="1:14" s="125" customFormat="1" ht="23.25" thickBot="1" x14ac:dyDescent="0.25">
      <c r="A285" s="65">
        <v>182</v>
      </c>
      <c r="B285" s="66" t="str">
        <f>IF(C285=$A$2,B$2,IF(C285&lt;&gt;"",VLOOKUP($A285,enum!$A$1:$L$361,B$1),""))</f>
        <v>i_RECL_ANIN_TS_DISP=246</v>
      </c>
      <c r="C285" s="66" t="str">
        <f>IF(A285=$A$2,C$2,IF(A285&lt;&gt;"",VLOOKUP($A285,enum!$A$1:$L$361,C$1),""))</f>
        <v>CHANNEL=0..15</v>
      </c>
      <c r="D285" s="66" t="str">
        <f>IF(B285=$A$2,D$2,IF(B285&lt;&gt;"",VLOOKUP($A285,enum!$A$1:$L$361,D$1),""))</f>
        <v>BOOL_ITEM</v>
      </c>
      <c r="E285" s="67" t="str">
        <f>IF(D285=$A$2,E$2,IF(D285&lt;&gt;"",VLOOKUP($A285,enum!$A$1:$L$361,E$1),""))</f>
        <v>RW</v>
      </c>
      <c r="F285" s="67" t="str">
        <f>IF(E285=$A$2,F$2,IF(E285&lt;&gt;"",VLOOKUP($A285,enum!$A$1:$L$361,F$1),""))</f>
        <v>RW</v>
      </c>
      <c r="G285" s="67" t="str">
        <f>IF(F285=$A$2,G$2,IF(F285&lt;&gt;"",VLOOKUP($A285,enum!$A$1:$L$361,G$1),""))</f>
        <v>ROM</v>
      </c>
      <c r="H285" s="90" t="s">
        <v>1157</v>
      </c>
      <c r="I285" s="58" t="s">
        <v>881</v>
      </c>
      <c r="J285" s="59">
        <v>0</v>
      </c>
      <c r="K285" s="59" t="s">
        <v>65</v>
      </c>
      <c r="L285" s="102" t="s">
        <v>1128</v>
      </c>
      <c r="M285" s="87" t="s">
        <v>79</v>
      </c>
      <c r="N285" s="128"/>
    </row>
    <row r="286" spans="1:14" s="125" customFormat="1" ht="23.25" thickBot="1" x14ac:dyDescent="0.25">
      <c r="A286" s="65">
        <v>183</v>
      </c>
      <c r="B286" s="66" t="str">
        <f>IF(C286=$A$2,B$2,IF(C286&lt;&gt;"",VLOOKUP($A286,enum!$A$1:$L$361,B$1),""))</f>
        <v>i_RECL_ANIN_STATO_RIP=247</v>
      </c>
      <c r="C286" s="66" t="str">
        <f>IF(A286=$A$2,C$2,IF(A286&lt;&gt;"",VLOOKUP($A286,enum!$A$1:$L$361,C$1),""))</f>
        <v>CHANNEL=0..15</v>
      </c>
      <c r="D286" s="66" t="str">
        <f>IF(B286=$A$2,D$2,IF(B286&lt;&gt;"",VLOOKUP($A286,enum!$A$1:$L$361,D$1),""))</f>
        <v>BOOL_ITEM</v>
      </c>
      <c r="E286" s="67" t="str">
        <f>IF(D286=$A$2,E$2,IF(D286&lt;&gt;"",VLOOKUP($A286,enum!$A$1:$L$361,E$1),""))</f>
        <v>RW</v>
      </c>
      <c r="F286" s="67" t="str">
        <f>IF(E286=$A$2,F$2,IF(E286&lt;&gt;"",VLOOKUP($A286,enum!$A$1:$L$361,F$1),""))</f>
        <v>RW</v>
      </c>
      <c r="G286" s="67" t="str">
        <f>IF(F286=$A$2,G$2,IF(F286&lt;&gt;"",VLOOKUP($A286,enum!$A$1:$L$361,G$1),""))</f>
        <v>ROM</v>
      </c>
      <c r="H286" s="90" t="s">
        <v>828</v>
      </c>
      <c r="I286" s="54" t="s">
        <v>690</v>
      </c>
      <c r="J286" s="91" t="s">
        <v>594</v>
      </c>
      <c r="K286" s="130" t="s">
        <v>740</v>
      </c>
      <c r="L286" s="102" t="s">
        <v>829</v>
      </c>
      <c r="M286" s="87" t="s">
        <v>52</v>
      </c>
      <c r="N286" s="128"/>
    </row>
    <row r="287" spans="1:14" s="125" customFormat="1" ht="12" thickBot="1" x14ac:dyDescent="0.25">
      <c r="A287" s="65">
        <v>184</v>
      </c>
      <c r="B287" s="66" t="str">
        <f>IF(C287=$A$2,B$2,IF(C287&lt;&gt;"",VLOOKUP($A287,enum!$A$1:$L$361,B$1),""))</f>
        <v>i_RECL_ANIN_FILTRO_AR=248</v>
      </c>
      <c r="C287" s="66" t="str">
        <f>IF(A287=$A$2,C$2,IF(A287&lt;&gt;"",VLOOKUP($A287,enum!$A$1:$L$361,C$1),""))</f>
        <v>CHANNEL=0..15</v>
      </c>
      <c r="D287" s="66" t="str">
        <f>IF(B287=$A$2,D$2,IF(B287&lt;&gt;"",VLOOKUP($A287,enum!$A$1:$L$361,D$1),""))</f>
        <v>TIME_ITEM</v>
      </c>
      <c r="E287" s="67" t="str">
        <f>IF(D287=$A$2,E$2,IF(D287&lt;&gt;"",VLOOKUP($A287,enum!$A$1:$L$361,E$1),""))</f>
        <v>RW</v>
      </c>
      <c r="F287" s="67" t="str">
        <f>IF(E287=$A$2,F$2,IF(E287&lt;&gt;"",VLOOKUP($A287,enum!$A$1:$L$361,F$1),""))</f>
        <v>RW</v>
      </c>
      <c r="G287" s="67" t="str">
        <f>IF(F287=$A$2,G$2,IF(F287&lt;&gt;"",VLOOKUP($A287,enum!$A$1:$L$361,G$1),""))</f>
        <v>ROM</v>
      </c>
      <c r="H287" s="90" t="s">
        <v>803</v>
      </c>
      <c r="I287" s="54" t="s">
        <v>690</v>
      </c>
      <c r="J287" s="59">
        <v>10</v>
      </c>
      <c r="K287" s="57" t="s">
        <v>57</v>
      </c>
      <c r="L287" s="102" t="s">
        <v>853</v>
      </c>
      <c r="M287" s="87" t="s">
        <v>49</v>
      </c>
      <c r="N287" s="128"/>
    </row>
    <row r="288" spans="1:14" s="125" customFormat="1" ht="12" thickBot="1" x14ac:dyDescent="0.25">
      <c r="A288" s="65">
        <v>185</v>
      </c>
      <c r="B288" s="66" t="str">
        <f>IF(C288=$A$2,B$2,IF(C288&lt;&gt;"",VLOOKUP($A288,enum!$A$1:$L$361,B$1),""))</f>
        <v>i_RECL_ANIN_GEN_EVE=249</v>
      </c>
      <c r="C288" s="66" t="str">
        <f>IF(A288=$A$2,C$2,IF(A288&lt;&gt;"",VLOOKUP($A288,enum!$A$1:$L$361,C$1),""))</f>
        <v>CHANNEL=0..15</v>
      </c>
      <c r="D288" s="66" t="str">
        <f>IF(B288=$A$2,D$2,IF(B288&lt;&gt;"",VLOOKUP($A288,enum!$A$1:$L$361,D$1),""))</f>
        <v>BOOL_ITEM</v>
      </c>
      <c r="E288" s="67" t="str">
        <f>IF(D288=$A$2,E$2,IF(D288&lt;&gt;"",VLOOKUP($A288,enum!$A$1:$L$361,E$1),""))</f>
        <v>RW</v>
      </c>
      <c r="F288" s="67" t="str">
        <f>IF(E288=$A$2,F$2,IF(E288&lt;&gt;"",VLOOKUP($A288,enum!$A$1:$L$361,F$1),""))</f>
        <v>RW</v>
      </c>
      <c r="G288" s="67" t="str">
        <f>IF(F288=$A$2,G$2,IF(F288&lt;&gt;"",VLOOKUP($A288,enum!$A$1:$L$361,G$1),""))</f>
        <v>ROM</v>
      </c>
      <c r="H288" s="90" t="s">
        <v>689</v>
      </c>
      <c r="I288" s="54" t="s">
        <v>690</v>
      </c>
      <c r="J288" s="59" t="s">
        <v>686</v>
      </c>
      <c r="K288" s="59" t="s">
        <v>755</v>
      </c>
      <c r="L288" s="102" t="s">
        <v>824</v>
      </c>
      <c r="M288" s="87" t="s">
        <v>67</v>
      </c>
      <c r="N288" s="128"/>
    </row>
    <row r="289" spans="1:14" s="125" customFormat="1" ht="23.25" thickBot="1" x14ac:dyDescent="0.25">
      <c r="A289" s="65">
        <v>186</v>
      </c>
      <c r="B289" s="66" t="str">
        <f>IF(C289=$A$2,B$2,IF(C289&lt;&gt;"",VLOOKUP($A289,enum!$A$1:$L$361,B$1),""))</f>
        <v>i_RECL_ANIN_TIPO_GEN=250</v>
      </c>
      <c r="C289" s="66" t="str">
        <f>IF(A289=$A$2,C$2,IF(A289&lt;&gt;"",VLOOKUP($A289,enum!$A$1:$L$361,C$1),""))</f>
        <v>CHANNEL=0..15</v>
      </c>
      <c r="D289" s="66" t="str">
        <f>IF(B289=$A$2,D$2,IF(B289&lt;&gt;"",VLOOKUP($A289,enum!$A$1:$L$361,D$1),""))</f>
        <v>BOOL_ITEM</v>
      </c>
      <c r="E289" s="67" t="str">
        <f>IF(D289=$A$2,E$2,IF(D289&lt;&gt;"",VLOOKUP($A289,enum!$A$1:$L$361,E$1),""))</f>
        <v>RW</v>
      </c>
      <c r="F289" s="67" t="str">
        <f>IF(E289=$A$2,F$2,IF(E289&lt;&gt;"",VLOOKUP($A289,enum!$A$1:$L$361,F$1),""))</f>
        <v>RW</v>
      </c>
      <c r="G289" s="67" t="str">
        <f>IF(F289=$A$2,G$2,IF(F289&lt;&gt;"",VLOOKUP($A289,enum!$A$1:$L$361,G$1),""))</f>
        <v>ROM</v>
      </c>
      <c r="H289" s="110" t="s">
        <v>741</v>
      </c>
      <c r="I289" s="58" t="s">
        <v>742</v>
      </c>
      <c r="J289" s="59">
        <v>1</v>
      </c>
      <c r="K289" s="108" t="s">
        <v>879</v>
      </c>
      <c r="L289" s="102" t="s">
        <v>885</v>
      </c>
      <c r="M289" s="87" t="s">
        <v>54</v>
      </c>
      <c r="N289" s="128"/>
    </row>
    <row r="290" spans="1:14" s="125" customFormat="1" ht="45.75" thickBot="1" x14ac:dyDescent="0.25">
      <c r="A290" s="65">
        <v>187</v>
      </c>
      <c r="B290" s="66" t="str">
        <f>IF(C290=$A$2,B$2,IF(C290&lt;&gt;"",VLOOKUP($A290,enum!$A$1:$L$361,B$1),""))</f>
        <v>i_RECL_ANIN_EVE_SPONT=251</v>
      </c>
      <c r="C290" s="66" t="str">
        <f>IF(A290=$A$2,C$2,IF(A290&lt;&gt;"",VLOOKUP($A290,enum!$A$1:$L$361,C$1),""))</f>
        <v>CHANNEL=0..15</v>
      </c>
      <c r="D290" s="66" t="str">
        <f>IF(B290=$A$2,D$2,IF(B290&lt;&gt;"",VLOOKUP($A290,enum!$A$1:$L$361,D$1),""))</f>
        <v>BOOL_ITEM</v>
      </c>
      <c r="E290" s="67" t="str">
        <f>IF(D290=$A$2,E$2,IF(D290&lt;&gt;"",VLOOKUP($A290,enum!$A$1:$L$361,E$1),""))</f>
        <v>RW</v>
      </c>
      <c r="F290" s="67" t="str">
        <f>IF(E290=$A$2,F$2,IF(E290&lt;&gt;"",VLOOKUP($A290,enum!$A$1:$L$361,F$1),""))</f>
        <v>RW</v>
      </c>
      <c r="G290" s="67" t="str">
        <f>IF(F290=$A$2,G$2,IF(F290&lt;&gt;"",VLOOKUP($A290,enum!$A$1:$L$361,G$1),""))</f>
        <v>ROM</v>
      </c>
      <c r="H290" s="90" t="s">
        <v>743</v>
      </c>
      <c r="I290" s="58" t="s">
        <v>742</v>
      </c>
      <c r="J290" s="59" t="s">
        <v>756</v>
      </c>
      <c r="K290" s="59" t="s">
        <v>755</v>
      </c>
      <c r="L290" s="102" t="s">
        <v>886</v>
      </c>
      <c r="M290" s="87" t="s">
        <v>50</v>
      </c>
      <c r="N290" s="128"/>
    </row>
    <row r="291" spans="1:14" s="125" customFormat="1" x14ac:dyDescent="0.2">
      <c r="A291" s="123" t="s">
        <v>587</v>
      </c>
      <c r="B291" s="123" t="str">
        <f>IF(C291=$A$2,B$2,IF(C291&lt;&gt;"",VLOOKUP($A291,enum!$A$1:$L$361,B$1),""))</f>
        <v>ITEM_ID</v>
      </c>
      <c r="C291" s="123" t="str">
        <f>IF(A291=$A$2,C$2,IF(A291&lt;&gt;"",VLOOKUP($A291,enum!$A$1:$L$361,C$1),""))</f>
        <v>CODE</v>
      </c>
      <c r="D291" s="123" t="str">
        <f>IF(B291=$A$2,D$2,IF(B291&lt;&gt;"",VLOOKUP($A291,enum!$A$1:$L$361,D$1),""))</f>
        <v>TYPE</v>
      </c>
      <c r="E291" s="123" t="str">
        <f>IF(D291=$A$2,E$2,IF(D291&lt;&gt;"",VLOOKUP($A291,enum!$A$1:$L$361,E$1),""))</f>
        <v>CC</v>
      </c>
      <c r="F291" s="123" t="str">
        <f>IF(E291=$A$2,F$2,IF(E291&lt;&gt;"",VLOOKUP($A291,enum!$A$1:$L$361,F$1),""))</f>
        <v>CL</v>
      </c>
      <c r="G291" s="123" t="str">
        <f>IF(F291=$A$2,G$2,IF(F291&lt;&gt;"",VLOOKUP($A291,enum!$A$1:$L$361,G$1),""))</f>
        <v>MEM</v>
      </c>
      <c r="H291" s="123" t="s">
        <v>701</v>
      </c>
      <c r="I291" s="123" t="s">
        <v>721</v>
      </c>
      <c r="J291" s="123" t="s">
        <v>699</v>
      </c>
      <c r="K291" s="123" t="s">
        <v>700</v>
      </c>
      <c r="L291" s="123" t="s">
        <v>702</v>
      </c>
      <c r="M291" s="60"/>
    </row>
    <row r="292" spans="1:14" s="125" customFormat="1" ht="12" thickBot="1" x14ac:dyDescent="0.25">
      <c r="A292" s="68"/>
      <c r="B292" s="66" t="str">
        <f>IF(C292=$A$2,B$2,IF(C292&lt;&gt;"",VLOOKUP($A292,enum!$A$1:$L$361,B$1),""))</f>
        <v/>
      </c>
      <c r="C292" s="66" t="str">
        <f>IF(A292=$A$2,C$2,IF(A292&lt;&gt;"",VLOOKUP($A292,enum!$A$1:$L$361,C$1),""))</f>
        <v/>
      </c>
      <c r="D292" s="66" t="str">
        <f>IF(B292=$A$2,D$2,IF(B292&lt;&gt;"",VLOOKUP($A292,enum!$A$1:$L$361,D$1),""))</f>
        <v/>
      </c>
      <c r="E292" s="67" t="str">
        <f>IF(D292=$A$2,E$2,IF(D292&lt;&gt;"",VLOOKUP($A292,enum!$A$1:$L$361,E$1),""))</f>
        <v/>
      </c>
      <c r="F292" s="67" t="str">
        <f>IF(E292=$A$2,F$2,IF(E292&lt;&gt;"",VLOOKUP($A292,enum!$A$1:$L$361,F$1),""))</f>
        <v/>
      </c>
      <c r="G292" s="67" t="str">
        <f>IF(F292=$A$2,G$2,IF(F292&lt;&gt;"",VLOOKUP($A292,enum!$A$1:$L$361,G$1),""))</f>
        <v/>
      </c>
      <c r="H292" s="185" t="s">
        <v>1133</v>
      </c>
      <c r="I292" s="185"/>
      <c r="J292" s="185"/>
      <c r="K292" s="185"/>
      <c r="L292" s="185"/>
      <c r="M292" s="60"/>
    </row>
    <row r="293" spans="1:14" s="125" customFormat="1" ht="23.25" thickBot="1" x14ac:dyDescent="0.25">
      <c r="A293" s="65">
        <v>161</v>
      </c>
      <c r="B293" s="66" t="str">
        <f>IF(C293=$A$2,B$2,IF(C293&lt;&gt;"",VLOOKUP($A293,enum!$A$1:$L$361,B$1),""))</f>
        <v>i_RERI_TIME_TC=225</v>
      </c>
      <c r="C293" s="66" t="str">
        <f>IF(A293=$A$2,C$2,IF(A293&lt;&gt;"",VLOOKUP($A293,enum!$A$1:$L$361,C$1),""))</f>
        <v>CHANNEL=0..15</v>
      </c>
      <c r="D293" s="66" t="str">
        <f>IF(B293=$A$2,D$2,IF(B293&lt;&gt;"",VLOOKUP($A293,enum!$A$1:$L$361,D$1),""))</f>
        <v>TIME_ITEM</v>
      </c>
      <c r="E293" s="67" t="str">
        <f>IF(D293=$A$2,E$2,IF(D293&lt;&gt;"",VLOOKUP($A293,enum!$A$1:$L$361,E$1),""))</f>
        <v>RW</v>
      </c>
      <c r="F293" s="67" t="str">
        <f>IF(E293=$A$2,F$2,IF(E293&lt;&gt;"",VLOOKUP($A293,enum!$A$1:$L$361,F$1),""))</f>
        <v>RW</v>
      </c>
      <c r="G293" s="67" t="str">
        <f>IF(F293=$A$2,G$2,IF(F293&lt;&gt;"",VLOOKUP($A293,enum!$A$1:$L$361,G$1),""))</f>
        <v>ROM</v>
      </c>
      <c r="H293" s="89" t="s">
        <v>735</v>
      </c>
      <c r="I293" s="54" t="s">
        <v>690</v>
      </c>
      <c r="J293" s="59">
        <v>300</v>
      </c>
      <c r="K293" s="59" t="s">
        <v>39</v>
      </c>
      <c r="L293" s="102" t="s">
        <v>873</v>
      </c>
      <c r="M293" s="87" t="s">
        <v>68</v>
      </c>
      <c r="N293" s="128"/>
    </row>
    <row r="294" spans="1:14" s="125" customFormat="1" ht="23.25" thickBot="1" x14ac:dyDescent="0.25">
      <c r="A294" s="65">
        <v>162</v>
      </c>
      <c r="B294" s="66" t="str">
        <f>IF(C294=$A$2,B$2,IF(C294&lt;&gt;"",VLOOKUP($A294,enum!$A$1:$L$361,B$1),""))</f>
        <v>i_RERI_FILTRO_AR=226</v>
      </c>
      <c r="C294" s="66" t="str">
        <f>IF(A294=$A$2,C$2,IF(A294&lt;&gt;"",VLOOKUP($A294,enum!$A$1:$L$361,C$1),""))</f>
        <v>CHANNEL=0..15</v>
      </c>
      <c r="D294" s="66" t="str">
        <f>IF(B294=$A$2,D$2,IF(B294&lt;&gt;"",VLOOKUP($A294,enum!$A$1:$L$361,D$1),""))</f>
        <v>TIME_ITEM</v>
      </c>
      <c r="E294" s="67" t="str">
        <f>IF(D294=$A$2,E$2,IF(D294&lt;&gt;"",VLOOKUP($A294,enum!$A$1:$L$361,E$1),""))</f>
        <v>RW</v>
      </c>
      <c r="F294" s="67" t="str">
        <f>IF(E294=$A$2,F$2,IF(E294&lt;&gt;"",VLOOKUP($A294,enum!$A$1:$L$361,F$1),""))</f>
        <v>RW</v>
      </c>
      <c r="G294" s="67" t="str">
        <f>IF(F294=$A$2,G$2,IF(F294&lt;&gt;"",VLOOKUP($A294,enum!$A$1:$L$361,G$1),""))</f>
        <v>ROM</v>
      </c>
      <c r="H294" s="90" t="s">
        <v>803</v>
      </c>
      <c r="I294" s="54" t="s">
        <v>690</v>
      </c>
      <c r="J294" s="59">
        <v>50</v>
      </c>
      <c r="K294" s="57" t="s">
        <v>57</v>
      </c>
      <c r="L294" s="102" t="s">
        <v>888</v>
      </c>
      <c r="M294" s="87" t="s">
        <v>69</v>
      </c>
      <c r="N294" s="128"/>
    </row>
    <row r="295" spans="1:14" s="125" customFormat="1" ht="34.5" thickBot="1" x14ac:dyDescent="0.25">
      <c r="A295" s="65">
        <v>163</v>
      </c>
      <c r="B295" s="66" t="str">
        <f>IF(C295=$A$2,B$2,IF(C295&lt;&gt;"",VLOOKUP($A295,enum!$A$1:$L$361,B$1),""))</f>
        <v>i_RERI_INC_STATI=227</v>
      </c>
      <c r="C295" s="66" t="str">
        <f>IF(A295=$A$2,C$2,IF(A295&lt;&gt;"",VLOOKUP($A295,enum!$A$1:$L$361,C$1),""))</f>
        <v>CHANNEL=0..15</v>
      </c>
      <c r="D295" s="66" t="str">
        <f>IF(B295=$A$2,D$2,IF(B295&lt;&gt;"",VLOOKUP($A295,enum!$A$1:$L$361,D$1),""))</f>
        <v>TIME_ITEM</v>
      </c>
      <c r="E295" s="67" t="str">
        <f>IF(D295=$A$2,E$2,IF(D295&lt;&gt;"",VLOOKUP($A295,enum!$A$1:$L$361,E$1),""))</f>
        <v>RW</v>
      </c>
      <c r="F295" s="67" t="str">
        <f>IF(E295=$A$2,F$2,IF(E295&lt;&gt;"",VLOOKUP($A295,enum!$A$1:$L$361,F$1),""))</f>
        <v>RW</v>
      </c>
      <c r="G295" s="67" t="str">
        <f>IF(F295=$A$2,G$2,IF(F295&lt;&gt;"",VLOOKUP($A295,enum!$A$1:$L$361,G$1),""))</f>
        <v>ROM</v>
      </c>
      <c r="H295" s="90" t="s">
        <v>887</v>
      </c>
      <c r="I295" s="54" t="s">
        <v>690</v>
      </c>
      <c r="J295" s="59">
        <v>12</v>
      </c>
      <c r="K295" s="57" t="s">
        <v>58</v>
      </c>
      <c r="L295" s="102" t="s">
        <v>875</v>
      </c>
      <c r="M295" s="87" t="s">
        <v>70</v>
      </c>
      <c r="N295" s="128"/>
    </row>
    <row r="296" spans="1:14" s="125" customFormat="1" ht="34.5" thickBot="1" x14ac:dyDescent="0.25">
      <c r="A296" s="65"/>
      <c r="B296" s="66" t="str">
        <f>IF(C296=$A$2,B$2,IF(C296&lt;&gt;"",VLOOKUP($A296,enum!$A$1:$L$361,B$1),""))</f>
        <v/>
      </c>
      <c r="C296" s="66" t="str">
        <f>IF(A296=$A$2,C$2,IF(A296&lt;&gt;"",VLOOKUP($A296,enum!$A$1:$L$361,C$1),""))</f>
        <v/>
      </c>
      <c r="D296" s="66" t="str">
        <f>IF(B296=$A$2,D$2,IF(B296&lt;&gt;"",VLOOKUP($A296,enum!$A$1:$L$361,D$1),""))</f>
        <v/>
      </c>
      <c r="E296" s="67" t="str">
        <f>IF(D296=$A$2,E$2,IF(D296&lt;&gt;"",VLOOKUP($A296,enum!$A$1:$L$361,E$1),""))</f>
        <v/>
      </c>
      <c r="F296" s="67" t="str">
        <f>IF(E296=$A$2,F$2,IF(E296&lt;&gt;"",VLOOKUP($A296,enum!$A$1:$L$361,F$1),""))</f>
        <v/>
      </c>
      <c r="G296" s="67" t="str">
        <f>IF(F296=$A$2,G$2,IF(F296&lt;&gt;"",VLOOKUP($A296,enum!$A$1:$L$361,G$1),""))</f>
        <v/>
      </c>
      <c r="H296" s="90" t="s">
        <v>702</v>
      </c>
      <c r="I296" s="54" t="s">
        <v>690</v>
      </c>
      <c r="J296" s="59" t="s">
        <v>21</v>
      </c>
      <c r="K296" s="59" t="s">
        <v>861</v>
      </c>
      <c r="L296" s="102" t="s">
        <v>889</v>
      </c>
      <c r="M296" s="87" t="s">
        <v>71</v>
      </c>
      <c r="N296" s="128"/>
    </row>
    <row r="297" spans="1:14" s="125" customFormat="1" ht="12" thickBot="1" x14ac:dyDescent="0.25">
      <c r="A297" s="68"/>
      <c r="B297" s="66" t="str">
        <f>IF(C297=$A$2,B$2,IF(C297&lt;&gt;"",VLOOKUP($A297,enum!$A$1:$L$361,B$1),""))</f>
        <v/>
      </c>
      <c r="C297" s="66" t="str">
        <f>IF(A297=$A$2,C$2,IF(A297&lt;&gt;"",VLOOKUP($A297,enum!$A$1:$L$361,C$1),""))</f>
        <v/>
      </c>
      <c r="D297" s="66" t="str">
        <f>IF(B297=$A$2,D$2,IF(B297&lt;&gt;"",VLOOKUP($A297,enum!$A$1:$L$361,D$1),""))</f>
        <v/>
      </c>
      <c r="E297" s="67" t="str">
        <f>IF(D297=$A$2,E$2,IF(D297&lt;&gt;"",VLOOKUP($A297,enum!$A$1:$L$361,E$1),""))</f>
        <v/>
      </c>
      <c r="F297" s="67" t="str">
        <f>IF(E297=$A$2,F$2,IF(E297&lt;&gt;"",VLOOKUP($A297,enum!$A$1:$L$361,F$1),""))</f>
        <v/>
      </c>
      <c r="G297" s="67" t="str">
        <f>IF(F297=$A$2,G$2,IF(F297&lt;&gt;"",VLOOKUP($A297,enum!$A$1:$L$361,G$1),""))</f>
        <v/>
      </c>
      <c r="H297" s="185" t="s">
        <v>1134</v>
      </c>
      <c r="I297" s="185"/>
      <c r="J297" s="185"/>
      <c r="K297" s="185"/>
      <c r="L297" s="185"/>
      <c r="M297" s="131"/>
      <c r="N297" s="60"/>
    </row>
    <row r="298" spans="1:14" s="125" customFormat="1" ht="57" thickBot="1" x14ac:dyDescent="0.25">
      <c r="A298" s="65">
        <v>188</v>
      </c>
      <c r="B298" s="66" t="str">
        <f>IF(C298=$A$2,B$2,IF(C298&lt;&gt;"",VLOOKUP($A298,enum!$A$1:$L$361,B$1),""))</f>
        <v>i_RECL_PEPI_PRES=252</v>
      </c>
      <c r="C298" s="66" t="str">
        <f>IF(A298=$A$2,C$2,IF(A298&lt;&gt;"",VLOOKUP($A298,enum!$A$1:$L$361,C$1),""))</f>
        <v>CHANNEL=0..15</v>
      </c>
      <c r="D298" s="66" t="str">
        <f>IF(B298=$A$2,D$2,IF(B298&lt;&gt;"",VLOOKUP($A298,enum!$A$1:$L$361,D$1),""))</f>
        <v>BOOL_ITEM</v>
      </c>
      <c r="E298" s="67" t="str">
        <f>IF(D298=$A$2,E$2,IF(D298&lt;&gt;"",VLOOKUP($A298,enum!$A$1:$L$361,E$1),""))</f>
        <v>RW</v>
      </c>
      <c r="F298" s="67" t="str">
        <f>IF(E298=$A$2,F$2,IF(E298&lt;&gt;"",VLOOKUP($A298,enum!$A$1:$L$361,F$1),""))</f>
        <v>RW</v>
      </c>
      <c r="G298" s="67" t="str">
        <f>IF(F298=$A$2,G$2,IF(F298&lt;&gt;"",VLOOKUP($A298,enum!$A$1:$L$361,G$1),""))</f>
        <v>ROM</v>
      </c>
      <c r="H298" s="89" t="s">
        <v>752</v>
      </c>
      <c r="I298" s="54" t="s">
        <v>690</v>
      </c>
      <c r="J298" s="59" t="s">
        <v>756</v>
      </c>
      <c r="K298" s="59" t="s">
        <v>755</v>
      </c>
      <c r="L298" s="102" t="s">
        <v>1161</v>
      </c>
      <c r="M298" s="87" t="s">
        <v>579</v>
      </c>
      <c r="N298" s="128"/>
    </row>
    <row r="299" spans="1:14" s="125" customFormat="1" ht="66.75" customHeight="1" thickBot="1" x14ac:dyDescent="0.25">
      <c r="A299" s="65">
        <v>189</v>
      </c>
      <c r="B299" s="66" t="str">
        <f>IF(C299=$A$2,B$2,IF(C299&lt;&gt;"",VLOOKUP($A299,enum!$A$1:$L$361,B$1),""))</f>
        <v>i_RECL_PEPI_TS_DISP=253</v>
      </c>
      <c r="C299" s="66" t="str">
        <f>IF(A299=$A$2,C$2,IF(A299&lt;&gt;"",VLOOKUP($A299,enum!$A$1:$L$361,C$1),""))</f>
        <v>CHANNEL=0..15</v>
      </c>
      <c r="D299" s="66" t="str">
        <f>IF(B299=$A$2,D$2,IF(B299&lt;&gt;"",VLOOKUP($A299,enum!$A$1:$L$361,D$1),""))</f>
        <v>BOOL_ITEM</v>
      </c>
      <c r="E299" s="67" t="str">
        <f>IF(D299=$A$2,E$2,IF(D299&lt;&gt;"",VLOOKUP($A299,enum!$A$1:$L$361,E$1),""))</f>
        <v>RW</v>
      </c>
      <c r="F299" s="67" t="str">
        <f>IF(E299=$A$2,F$2,IF(E299&lt;&gt;"",VLOOKUP($A299,enum!$A$1:$L$361,F$1),""))</f>
        <v>RW</v>
      </c>
      <c r="G299" s="67" t="str">
        <f>IF(F299=$A$2,G$2,IF(F299&lt;&gt;"",VLOOKUP($A299,enum!$A$1:$L$361,G$1),""))</f>
        <v>ROM</v>
      </c>
      <c r="H299" s="90" t="s">
        <v>1157</v>
      </c>
      <c r="I299" s="58" t="s">
        <v>881</v>
      </c>
      <c r="J299" s="59" t="s">
        <v>77</v>
      </c>
      <c r="K299" s="59" t="s">
        <v>65</v>
      </c>
      <c r="L299" s="102" t="s">
        <v>1135</v>
      </c>
      <c r="M299" s="87" t="s">
        <v>80</v>
      </c>
      <c r="N299" s="128"/>
    </row>
    <row r="300" spans="1:14" s="125" customFormat="1" ht="12" thickBot="1" x14ac:dyDescent="0.25">
      <c r="A300" s="65">
        <v>190</v>
      </c>
      <c r="B300" s="66" t="str">
        <f>IF(C300=$A$2,B$2,IF(C300&lt;&gt;"",VLOOKUP($A300,enum!$A$1:$L$361,B$1),""))</f>
        <v>i_RECL_PEPI_STATO_RIP=254</v>
      </c>
      <c r="C300" s="66" t="str">
        <f>IF(A300=$A$2,C$2,IF(A300&lt;&gt;"",VLOOKUP($A300,enum!$A$1:$L$361,C$1),""))</f>
        <v>CHANNEL=0..15</v>
      </c>
      <c r="D300" s="66" t="str">
        <f>IF(B300=$A$2,D$2,IF(B300&lt;&gt;"",VLOOKUP($A300,enum!$A$1:$L$361,D$1),""))</f>
        <v>BOOL_ITEM</v>
      </c>
      <c r="E300" s="67" t="str">
        <f>IF(D300=$A$2,E$2,IF(D300&lt;&gt;"",VLOOKUP($A300,enum!$A$1:$L$361,E$1),""))</f>
        <v>RW</v>
      </c>
      <c r="F300" s="67" t="str">
        <f>IF(E300=$A$2,F$2,IF(E300&lt;&gt;"",VLOOKUP($A300,enum!$A$1:$L$361,F$1),""))</f>
        <v>RW</v>
      </c>
      <c r="G300" s="67" t="str">
        <f>IF(F300=$A$2,G$2,IF(F300&lt;&gt;"",VLOOKUP($A300,enum!$A$1:$L$361,G$1),""))</f>
        <v>ROM</v>
      </c>
      <c r="H300" s="90" t="s">
        <v>828</v>
      </c>
      <c r="I300" s="54" t="s">
        <v>690</v>
      </c>
      <c r="J300" s="59" t="s">
        <v>1136</v>
      </c>
      <c r="K300" s="59" t="s">
        <v>1137</v>
      </c>
      <c r="L300" s="102" t="s">
        <v>830</v>
      </c>
      <c r="M300" s="87" t="s">
        <v>81</v>
      </c>
      <c r="N300" s="128"/>
    </row>
    <row r="301" spans="1:14" s="125" customFormat="1" ht="12" thickBot="1" x14ac:dyDescent="0.25">
      <c r="A301" s="65">
        <v>191</v>
      </c>
      <c r="B301" s="66" t="str">
        <f>IF(C301=$A$2,B$2,IF(C301&lt;&gt;"",VLOOKUP($A301,enum!$A$1:$L$361,B$1),""))</f>
        <v>i_RECL_PEPI_FILTRO_AR=255</v>
      </c>
      <c r="C301" s="66" t="str">
        <f>IF(A301=$A$2,C$2,IF(A301&lt;&gt;"",VLOOKUP($A301,enum!$A$1:$L$361,C$1),""))</f>
        <v>CHANNEL=0..15</v>
      </c>
      <c r="D301" s="66" t="str">
        <f>IF(B301=$A$2,D$2,IF(B301&lt;&gt;"",VLOOKUP($A301,enum!$A$1:$L$361,D$1),""))</f>
        <v>TIME_ITEM</v>
      </c>
      <c r="E301" s="67" t="str">
        <f>IF(D301=$A$2,E$2,IF(D301&lt;&gt;"",VLOOKUP($A301,enum!$A$1:$L$361,E$1),""))</f>
        <v>RW</v>
      </c>
      <c r="F301" s="67" t="str">
        <f>IF(E301=$A$2,F$2,IF(E301&lt;&gt;"",VLOOKUP($A301,enum!$A$1:$L$361,F$1),""))</f>
        <v>RW</v>
      </c>
      <c r="G301" s="67" t="str">
        <f>IF(F301=$A$2,G$2,IF(F301&lt;&gt;"",VLOOKUP($A301,enum!$A$1:$L$361,G$1),""))</f>
        <v>ROM</v>
      </c>
      <c r="H301" s="90" t="s">
        <v>803</v>
      </c>
      <c r="I301" s="54" t="s">
        <v>690</v>
      </c>
      <c r="J301" s="59">
        <v>10</v>
      </c>
      <c r="K301" s="57" t="s">
        <v>57</v>
      </c>
      <c r="L301" s="102" t="s">
        <v>811</v>
      </c>
      <c r="M301" s="87" t="s">
        <v>49</v>
      </c>
      <c r="N301" s="128"/>
    </row>
    <row r="302" spans="1:14" s="125" customFormat="1" ht="12" thickBot="1" x14ac:dyDescent="0.25">
      <c r="A302" s="65">
        <v>192</v>
      </c>
      <c r="B302" s="66" t="str">
        <f>IF(C302=$A$2,B$2,IF(C302&lt;&gt;"",VLOOKUP($A302,enum!$A$1:$L$361,B$1),""))</f>
        <v>i_RECL_PEPI_GEN_EVE=256</v>
      </c>
      <c r="C302" s="66" t="str">
        <f>IF(A302=$A$2,C$2,IF(A302&lt;&gt;"",VLOOKUP($A302,enum!$A$1:$L$361,C$1),""))</f>
        <v>CHANNEL=0..15</v>
      </c>
      <c r="D302" s="66" t="str">
        <f>IF(B302=$A$2,D$2,IF(B302&lt;&gt;"",VLOOKUP($A302,enum!$A$1:$L$361,D$1),""))</f>
        <v>BOOL_ITEM</v>
      </c>
      <c r="E302" s="67" t="str">
        <f>IF(D302=$A$2,E$2,IF(D302&lt;&gt;"",VLOOKUP($A302,enum!$A$1:$L$361,E$1),""))</f>
        <v>RW</v>
      </c>
      <c r="F302" s="67" t="str">
        <f>IF(E302=$A$2,F$2,IF(E302&lt;&gt;"",VLOOKUP($A302,enum!$A$1:$L$361,F$1),""))</f>
        <v>RW</v>
      </c>
      <c r="G302" s="67" t="str">
        <f>IF(F302=$A$2,G$2,IF(F302&lt;&gt;"",VLOOKUP($A302,enum!$A$1:$L$361,G$1),""))</f>
        <v>ROM</v>
      </c>
      <c r="H302" s="90" t="s">
        <v>689</v>
      </c>
      <c r="I302" s="54" t="s">
        <v>690</v>
      </c>
      <c r="J302" s="59" t="s">
        <v>686</v>
      </c>
      <c r="K302" s="59" t="s">
        <v>755</v>
      </c>
      <c r="L302" s="102" t="s">
        <v>824</v>
      </c>
      <c r="M302" s="87" t="s">
        <v>82</v>
      </c>
      <c r="N302" s="128"/>
    </row>
    <row r="303" spans="1:14" s="125" customFormat="1" ht="45.75" thickBot="1" x14ac:dyDescent="0.25">
      <c r="A303" s="65">
        <v>193</v>
      </c>
      <c r="B303" s="66" t="str">
        <f>IF(C303=$A$2,B$2,IF(C303&lt;&gt;"",VLOOKUP($A303,enum!$A$1:$L$361,B$1),""))</f>
        <v>i_RECL_PEPI_TIPO_GEN=257</v>
      </c>
      <c r="C303" s="66" t="str">
        <f>IF(A303=$A$2,C$2,IF(A303&lt;&gt;"",VLOOKUP($A303,enum!$A$1:$L$361,C$1),""))</f>
        <v>CHANNEL=0..15</v>
      </c>
      <c r="D303" s="66" t="str">
        <f>IF(B303=$A$2,D$2,IF(B303&lt;&gt;"",VLOOKUP($A303,enum!$A$1:$L$361,D$1),""))</f>
        <v>BOOL_ITEM</v>
      </c>
      <c r="E303" s="67" t="str">
        <f>IF(D303=$A$2,E$2,IF(D303&lt;&gt;"",VLOOKUP($A303,enum!$A$1:$L$361,E$1),""))</f>
        <v>RW</v>
      </c>
      <c r="F303" s="67" t="str">
        <f>IF(E303=$A$2,F$2,IF(E303&lt;&gt;"",VLOOKUP($A303,enum!$A$1:$L$361,F$1),""))</f>
        <v>RW</v>
      </c>
      <c r="G303" s="67" t="str">
        <f>IF(F303=$A$2,G$2,IF(F303&lt;&gt;"",VLOOKUP($A303,enum!$A$1:$L$361,G$1),""))</f>
        <v>ROM</v>
      </c>
      <c r="H303" s="110" t="s">
        <v>741</v>
      </c>
      <c r="I303" s="58" t="s">
        <v>742</v>
      </c>
      <c r="J303" s="59">
        <v>0</v>
      </c>
      <c r="K303" s="108" t="s">
        <v>879</v>
      </c>
      <c r="L303" s="102" t="s">
        <v>831</v>
      </c>
      <c r="M303" s="87" t="s">
        <v>569</v>
      </c>
      <c r="N303" s="128"/>
    </row>
    <row r="304" spans="1:14" s="125" customFormat="1" ht="45.75" thickBot="1" x14ac:dyDescent="0.25">
      <c r="A304" s="65">
        <v>194</v>
      </c>
      <c r="B304" s="66" t="str">
        <f>IF(C304=$A$2,B$2,IF(C304&lt;&gt;"",VLOOKUP($A304,enum!$A$1:$L$361,B$1),""))</f>
        <v>i_RECL_PEPI_EVE_SPONT=258</v>
      </c>
      <c r="C304" s="66" t="str">
        <f>IF(A304=$A$2,C$2,IF(A304&lt;&gt;"",VLOOKUP($A304,enum!$A$1:$L$361,C$1),""))</f>
        <v>CHANNEL=0..15</v>
      </c>
      <c r="D304" s="66" t="str">
        <f>IF(B304=$A$2,D$2,IF(B304&lt;&gt;"",VLOOKUP($A304,enum!$A$1:$L$361,D$1),""))</f>
        <v>BOOL_ITEM</v>
      </c>
      <c r="E304" s="67" t="str">
        <f>IF(D304=$A$2,E$2,IF(D304&lt;&gt;"",VLOOKUP($A304,enum!$A$1:$L$361,E$1),""))</f>
        <v>RW</v>
      </c>
      <c r="F304" s="67" t="str">
        <f>IF(E304=$A$2,F$2,IF(E304&lt;&gt;"",VLOOKUP($A304,enum!$A$1:$L$361,F$1),""))</f>
        <v>RW</v>
      </c>
      <c r="G304" s="67" t="str">
        <f>IF(F304=$A$2,G$2,IF(F304&lt;&gt;"",VLOOKUP($A304,enum!$A$1:$L$361,G$1),""))</f>
        <v>ROM</v>
      </c>
      <c r="H304" s="90" t="s">
        <v>743</v>
      </c>
      <c r="I304" s="58" t="s">
        <v>742</v>
      </c>
      <c r="J304" s="59" t="s">
        <v>756</v>
      </c>
      <c r="K304" s="59" t="s">
        <v>755</v>
      </c>
      <c r="L304" s="102" t="s">
        <v>870</v>
      </c>
      <c r="M304" s="87" t="s">
        <v>50</v>
      </c>
      <c r="N304" s="128"/>
    </row>
    <row r="305" spans="1:14" s="125" customFormat="1" ht="12" thickBot="1" x14ac:dyDescent="0.25">
      <c r="A305" s="68"/>
      <c r="B305" s="66" t="str">
        <f>IF(C305=$A$2,B$2,IF(C305&lt;&gt;"",VLOOKUP($A305,enum!$A$1:$L$361,B$1),""))</f>
        <v/>
      </c>
      <c r="C305" s="66" t="str">
        <f>IF(A305=$A$2,C$2,IF(A305&lt;&gt;"",VLOOKUP($A305,enum!$A$1:$L$361,C$1),""))</f>
        <v/>
      </c>
      <c r="D305" s="66" t="str">
        <f>IF(B305=$A$2,D$2,IF(B305&lt;&gt;"",VLOOKUP($A305,enum!$A$1:$L$361,D$1),""))</f>
        <v/>
      </c>
      <c r="E305" s="67" t="str">
        <f>IF(D305=$A$2,E$2,IF(D305&lt;&gt;"",VLOOKUP($A305,enum!$A$1:$L$361,E$1),""))</f>
        <v/>
      </c>
      <c r="F305" s="67" t="str">
        <f>IF(E305=$A$2,F$2,IF(E305&lt;&gt;"",VLOOKUP($A305,enum!$A$1:$L$361,F$1),""))</f>
        <v/>
      </c>
      <c r="G305" s="67" t="str">
        <f>IF(F305=$A$2,G$2,IF(F305&lt;&gt;"",VLOOKUP($A305,enum!$A$1:$L$361,G$1),""))</f>
        <v/>
      </c>
      <c r="H305" s="184" t="s">
        <v>980</v>
      </c>
      <c r="I305" s="185"/>
      <c r="J305" s="185"/>
      <c r="K305" s="185"/>
      <c r="L305" s="185"/>
      <c r="M305" s="131"/>
      <c r="N305" s="60"/>
    </row>
    <row r="306" spans="1:14" s="125" customFormat="1" ht="34.5" thickBot="1" x14ac:dyDescent="0.25">
      <c r="A306" s="65">
        <v>195</v>
      </c>
      <c r="B306" s="66" t="str">
        <f>IF(C306=$A$2,B$2,IF(C306&lt;&gt;"",VLOOKUP($A306,enum!$A$1:$L$361,B$1),""))</f>
        <v>i_RECL_ANPA_PRES=259</v>
      </c>
      <c r="C306" s="66" t="str">
        <f>IF(A306=$A$2,C$2,IF(A306&lt;&gt;"",VLOOKUP($A306,enum!$A$1:$L$361,C$1),""))</f>
        <v>CHANNEL=0..15</v>
      </c>
      <c r="D306" s="66" t="str">
        <f>IF(B306=$A$2,D$2,IF(B306&lt;&gt;"",VLOOKUP($A306,enum!$A$1:$L$361,D$1),""))</f>
        <v>BOOL_ITEM</v>
      </c>
      <c r="E306" s="67" t="str">
        <f>IF(D306=$A$2,E$2,IF(D306&lt;&gt;"",VLOOKUP($A306,enum!$A$1:$L$361,E$1),""))</f>
        <v>RW</v>
      </c>
      <c r="F306" s="67" t="str">
        <f>IF(E306=$A$2,F$2,IF(E306&lt;&gt;"",VLOOKUP($A306,enum!$A$1:$L$361,F$1),""))</f>
        <v>RW</v>
      </c>
      <c r="G306" s="67" t="str">
        <f>IF(F306=$A$2,G$2,IF(F306&lt;&gt;"",VLOOKUP($A306,enum!$A$1:$L$361,G$1),""))</f>
        <v>ROM</v>
      </c>
      <c r="H306" s="89" t="s">
        <v>752</v>
      </c>
      <c r="I306" s="54" t="s">
        <v>690</v>
      </c>
      <c r="J306" s="59" t="s">
        <v>756</v>
      </c>
      <c r="K306" s="59" t="s">
        <v>755</v>
      </c>
      <c r="L306" s="102" t="s">
        <v>1162</v>
      </c>
      <c r="M306" s="87" t="s">
        <v>575</v>
      </c>
      <c r="N306" s="128"/>
    </row>
    <row r="307" spans="1:14" s="125" customFormat="1" ht="34.5" thickBot="1" x14ac:dyDescent="0.25">
      <c r="A307" s="65">
        <v>196</v>
      </c>
      <c r="B307" s="66" t="str">
        <f>IF(C307=$A$2,B$2,IF(C307&lt;&gt;"",VLOOKUP($A307,enum!$A$1:$L$361,B$1),""))</f>
        <v>i_RECL_ANPA_TS_DISP=260</v>
      </c>
      <c r="C307" s="66" t="str">
        <f>IF(A307=$A$2,C$2,IF(A307&lt;&gt;"",VLOOKUP($A307,enum!$A$1:$L$361,C$1),""))</f>
        <v>CHANNEL=0..15</v>
      </c>
      <c r="D307" s="66" t="str">
        <f>IF(B307=$A$2,D$2,IF(B307&lt;&gt;"",VLOOKUP($A307,enum!$A$1:$L$361,D$1),""))</f>
        <v>BOOL_ITEM</v>
      </c>
      <c r="E307" s="67" t="str">
        <f>IF(D307=$A$2,E$2,IF(D307&lt;&gt;"",VLOOKUP($A307,enum!$A$1:$L$361,E$1),""))</f>
        <v>RW</v>
      </c>
      <c r="F307" s="67" t="str">
        <f>IF(E307=$A$2,F$2,IF(E307&lt;&gt;"",VLOOKUP($A307,enum!$A$1:$L$361,F$1),""))</f>
        <v>RW</v>
      </c>
      <c r="G307" s="67" t="str">
        <f>IF(F307=$A$2,G$2,IF(F307&lt;&gt;"",VLOOKUP($A307,enum!$A$1:$L$361,G$1),""))</f>
        <v>ROM</v>
      </c>
      <c r="H307" s="90" t="s">
        <v>1157</v>
      </c>
      <c r="I307" s="58" t="s">
        <v>881</v>
      </c>
      <c r="J307" s="59" t="s">
        <v>77</v>
      </c>
      <c r="K307" s="59" t="s">
        <v>65</v>
      </c>
      <c r="L307" s="102" t="s">
        <v>890</v>
      </c>
      <c r="M307" s="87" t="s">
        <v>83</v>
      </c>
      <c r="N307" s="128"/>
    </row>
    <row r="308" spans="1:14" s="125" customFormat="1" ht="12" thickBot="1" x14ac:dyDescent="0.25">
      <c r="A308" s="65">
        <v>197</v>
      </c>
      <c r="B308" s="66" t="str">
        <f>IF(C308=$A$2,B$2,IF(C308&lt;&gt;"",VLOOKUP($A308,enum!$A$1:$L$361,B$1),""))</f>
        <v>i_RECL_ANPA_STATO_RIP=261</v>
      </c>
      <c r="C308" s="66" t="str">
        <f>IF(A308=$A$2,C$2,IF(A308&lt;&gt;"",VLOOKUP($A308,enum!$A$1:$L$361,C$1),""))</f>
        <v>CHANNEL=0..15</v>
      </c>
      <c r="D308" s="66" t="str">
        <f>IF(B308=$A$2,D$2,IF(B308&lt;&gt;"",VLOOKUP($A308,enum!$A$1:$L$361,D$1),""))</f>
        <v>BOOL_ITEM</v>
      </c>
      <c r="E308" s="67" t="str">
        <f>IF(D308=$A$2,E$2,IF(D308&lt;&gt;"",VLOOKUP($A308,enum!$A$1:$L$361,E$1),""))</f>
        <v>RW</v>
      </c>
      <c r="F308" s="67" t="str">
        <f>IF(E308=$A$2,F$2,IF(E308&lt;&gt;"",VLOOKUP($A308,enum!$A$1:$L$361,F$1),""))</f>
        <v>RW</v>
      </c>
      <c r="G308" s="67" t="str">
        <f>IF(F308=$A$2,G$2,IF(F308&lt;&gt;"",VLOOKUP($A308,enum!$A$1:$L$361,G$1),""))</f>
        <v>ROM</v>
      </c>
      <c r="H308" s="90" t="s">
        <v>828</v>
      </c>
      <c r="I308" s="54" t="s">
        <v>690</v>
      </c>
      <c r="J308" s="59" t="s">
        <v>739</v>
      </c>
      <c r="K308" s="59" t="s">
        <v>740</v>
      </c>
      <c r="L308" s="102" t="s">
        <v>832</v>
      </c>
      <c r="M308" s="87" t="s">
        <v>84</v>
      </c>
      <c r="N308" s="128"/>
    </row>
    <row r="309" spans="1:14" s="125" customFormat="1" ht="12" thickBot="1" x14ac:dyDescent="0.25">
      <c r="A309" s="65">
        <v>198</v>
      </c>
      <c r="B309" s="66" t="str">
        <f>IF(C309=$A$2,B$2,IF(C309&lt;&gt;"",VLOOKUP($A309,enum!$A$1:$L$361,B$1),""))</f>
        <v>i_RECL_ANPA_FILTRO_AR=262</v>
      </c>
      <c r="C309" s="66" t="str">
        <f>IF(A309=$A$2,C$2,IF(A309&lt;&gt;"",VLOOKUP($A309,enum!$A$1:$L$361,C$1),""))</f>
        <v>CHANNEL=0..15</v>
      </c>
      <c r="D309" s="66" t="str">
        <f>IF(B309=$A$2,D$2,IF(B309&lt;&gt;"",VLOOKUP($A309,enum!$A$1:$L$361,D$1),""))</f>
        <v>TIME_ITEM</v>
      </c>
      <c r="E309" s="67" t="str">
        <f>IF(D309=$A$2,E$2,IF(D309&lt;&gt;"",VLOOKUP($A309,enum!$A$1:$L$361,E$1),""))</f>
        <v>RW</v>
      </c>
      <c r="F309" s="67" t="str">
        <f>IF(E309=$A$2,F$2,IF(E309&lt;&gt;"",VLOOKUP($A309,enum!$A$1:$L$361,F$1),""))</f>
        <v>RW</v>
      </c>
      <c r="G309" s="67" t="str">
        <f>IF(F309=$A$2,G$2,IF(F309&lt;&gt;"",VLOOKUP($A309,enum!$A$1:$L$361,G$1),""))</f>
        <v>ROM</v>
      </c>
      <c r="H309" s="90" t="s">
        <v>803</v>
      </c>
      <c r="I309" s="54" t="s">
        <v>690</v>
      </c>
      <c r="J309" s="59">
        <v>10</v>
      </c>
      <c r="K309" s="57" t="s">
        <v>57</v>
      </c>
      <c r="L309" s="102" t="s">
        <v>852</v>
      </c>
      <c r="M309" s="87" t="s">
        <v>49</v>
      </c>
      <c r="N309" s="128"/>
    </row>
    <row r="310" spans="1:14" s="125" customFormat="1" ht="12" thickBot="1" x14ac:dyDescent="0.25">
      <c r="A310" s="65">
        <v>199</v>
      </c>
      <c r="B310" s="66" t="str">
        <f>IF(C310=$A$2,B$2,IF(C310&lt;&gt;"",VLOOKUP($A310,enum!$A$1:$L$361,B$1),""))</f>
        <v>i_RECL_ANPA_GEN_EVE=263</v>
      </c>
      <c r="C310" s="66" t="str">
        <f>IF(A310=$A$2,C$2,IF(A310&lt;&gt;"",VLOOKUP($A310,enum!$A$1:$L$361,C$1),""))</f>
        <v>CHANNEL=0..15</v>
      </c>
      <c r="D310" s="66" t="str">
        <f>IF(B310=$A$2,D$2,IF(B310&lt;&gt;"",VLOOKUP($A310,enum!$A$1:$L$361,D$1),""))</f>
        <v>BOOL_ITEM</v>
      </c>
      <c r="E310" s="67" t="str">
        <f>IF(D310=$A$2,E$2,IF(D310&lt;&gt;"",VLOOKUP($A310,enum!$A$1:$L$361,E$1),""))</f>
        <v>RW</v>
      </c>
      <c r="F310" s="67" t="str">
        <f>IF(E310=$A$2,F$2,IF(E310&lt;&gt;"",VLOOKUP($A310,enum!$A$1:$L$361,F$1),""))</f>
        <v>RW</v>
      </c>
      <c r="G310" s="67" t="str">
        <f>IF(F310=$A$2,G$2,IF(F310&lt;&gt;"",VLOOKUP($A310,enum!$A$1:$L$361,G$1),""))</f>
        <v>ROM</v>
      </c>
      <c r="H310" s="90" t="s">
        <v>689</v>
      </c>
      <c r="I310" s="54" t="s">
        <v>690</v>
      </c>
      <c r="J310" s="59" t="s">
        <v>686</v>
      </c>
      <c r="K310" s="59" t="s">
        <v>755</v>
      </c>
      <c r="L310" s="102" t="s">
        <v>824</v>
      </c>
      <c r="M310" s="87" t="s">
        <v>67</v>
      </c>
      <c r="N310" s="128"/>
    </row>
    <row r="311" spans="1:14" s="125" customFormat="1" ht="45.75" thickBot="1" x14ac:dyDescent="0.25">
      <c r="A311" s="65">
        <v>200</v>
      </c>
      <c r="B311" s="66" t="str">
        <f>IF(C311=$A$2,B$2,IF(C311&lt;&gt;"",VLOOKUP($A311,enum!$A$1:$L$361,B$1),""))</f>
        <v>i_RECL_ANPA_TIPO_GEN=264</v>
      </c>
      <c r="C311" s="66" t="str">
        <f>IF(A311=$A$2,C$2,IF(A311&lt;&gt;"",VLOOKUP($A311,enum!$A$1:$L$361,C$1),""))</f>
        <v>CHANNEL=0..15</v>
      </c>
      <c r="D311" s="66" t="str">
        <f>IF(B311=$A$2,D$2,IF(B311&lt;&gt;"",VLOOKUP($A311,enum!$A$1:$L$361,D$1),""))</f>
        <v>BOOL_ITEM</v>
      </c>
      <c r="E311" s="67" t="str">
        <f>IF(D311=$A$2,E$2,IF(D311&lt;&gt;"",VLOOKUP($A311,enum!$A$1:$L$361,E$1),""))</f>
        <v>RW</v>
      </c>
      <c r="F311" s="67" t="str">
        <f>IF(E311=$A$2,F$2,IF(E311&lt;&gt;"",VLOOKUP($A311,enum!$A$1:$L$361,F$1),""))</f>
        <v>RW</v>
      </c>
      <c r="G311" s="67" t="str">
        <f>IF(F311=$A$2,G$2,IF(F311&lt;&gt;"",VLOOKUP($A311,enum!$A$1:$L$361,G$1),""))</f>
        <v>ROM</v>
      </c>
      <c r="H311" s="110" t="s">
        <v>741</v>
      </c>
      <c r="I311" s="58" t="s">
        <v>742</v>
      </c>
      <c r="J311" s="59">
        <v>0</v>
      </c>
      <c r="K311" s="108" t="s">
        <v>879</v>
      </c>
      <c r="L311" s="102" t="s">
        <v>833</v>
      </c>
      <c r="M311" s="87" t="s">
        <v>569</v>
      </c>
      <c r="N311" s="128"/>
    </row>
    <row r="312" spans="1:14" s="125" customFormat="1" ht="45.75" thickBot="1" x14ac:dyDescent="0.25">
      <c r="A312" s="65">
        <v>201</v>
      </c>
      <c r="B312" s="66" t="str">
        <f>IF(C312=$A$2,B$2,IF(C312&lt;&gt;"",VLOOKUP($A312,enum!$A$1:$L$361,B$1),""))</f>
        <v>i_RECL_ANPA_EVE_SPONT=265</v>
      </c>
      <c r="C312" s="66" t="str">
        <f>IF(A312=$A$2,C$2,IF(A312&lt;&gt;"",VLOOKUP($A312,enum!$A$1:$L$361,C$1),""))</f>
        <v>CHANNEL=0..15</v>
      </c>
      <c r="D312" s="66" t="str">
        <f>IF(B312=$A$2,D$2,IF(B312&lt;&gt;"",VLOOKUP($A312,enum!$A$1:$L$361,D$1),""))</f>
        <v>BOOL_ITEM</v>
      </c>
      <c r="E312" s="67" t="str">
        <f>IF(D312=$A$2,E$2,IF(D312&lt;&gt;"",VLOOKUP($A312,enum!$A$1:$L$361,E$1),""))</f>
        <v>RW</v>
      </c>
      <c r="F312" s="67" t="str">
        <f>IF(E312=$A$2,F$2,IF(E312&lt;&gt;"",VLOOKUP($A312,enum!$A$1:$L$361,F$1),""))</f>
        <v>RW</v>
      </c>
      <c r="G312" s="67" t="str">
        <f>IF(F312=$A$2,G$2,IF(F312&lt;&gt;"",VLOOKUP($A312,enum!$A$1:$L$361,G$1),""))</f>
        <v>ROM</v>
      </c>
      <c r="H312" s="90" t="s">
        <v>743</v>
      </c>
      <c r="I312" s="58" t="s">
        <v>742</v>
      </c>
      <c r="J312" s="59" t="s">
        <v>756</v>
      </c>
      <c r="K312" s="59" t="s">
        <v>755</v>
      </c>
      <c r="L312" s="102" t="s">
        <v>891</v>
      </c>
      <c r="M312" s="87" t="s">
        <v>50</v>
      </c>
      <c r="N312" s="128"/>
    </row>
    <row r="313" spans="1:14" s="125" customFormat="1" ht="12" thickBot="1" x14ac:dyDescent="0.25">
      <c r="A313" s="68"/>
      <c r="B313" s="66" t="str">
        <f>IF(C313=$A$2,B$2,IF(C313&lt;&gt;"",VLOOKUP($A313,enum!$A$1:$L$361,B$1),""))</f>
        <v/>
      </c>
      <c r="C313" s="66" t="str">
        <f>IF(A313=$A$2,C$2,IF(A313&lt;&gt;"",VLOOKUP($A313,enum!$A$1:$L$361,C$1),""))</f>
        <v/>
      </c>
      <c r="D313" s="66" t="str">
        <f>IF(B313=$A$2,D$2,IF(B313&lt;&gt;"",VLOOKUP($A313,enum!$A$1:$L$361,D$1),""))</f>
        <v/>
      </c>
      <c r="E313" s="67" t="str">
        <f>IF(D313=$A$2,E$2,IF(D313&lt;&gt;"",VLOOKUP($A313,enum!$A$1:$L$361,E$1),""))</f>
        <v/>
      </c>
      <c r="F313" s="67" t="str">
        <f>IF(E313=$A$2,F$2,IF(E313&lt;&gt;"",VLOOKUP($A313,enum!$A$1:$L$361,F$1),""))</f>
        <v/>
      </c>
      <c r="G313" s="67" t="str">
        <f>IF(F313=$A$2,G$2,IF(F313&lt;&gt;"",VLOOKUP($A313,enum!$A$1:$L$361,G$1),""))</f>
        <v/>
      </c>
      <c r="H313" s="184" t="s">
        <v>981</v>
      </c>
      <c r="I313" s="185"/>
      <c r="J313" s="185"/>
      <c r="K313" s="185"/>
      <c r="L313" s="185"/>
      <c r="M313" s="131"/>
      <c r="N313" s="60"/>
    </row>
    <row r="314" spans="1:14" s="125" customFormat="1" ht="34.5" thickBot="1" x14ac:dyDescent="0.25">
      <c r="A314" s="65">
        <v>202</v>
      </c>
      <c r="B314" s="66" t="str">
        <f>IF(C314=$A$2,B$2,IF(C314&lt;&gt;"",VLOOKUP($A314,enum!$A$1:$L$361,B$1),""))</f>
        <v>i_RECL_RVL_PRES=266</v>
      </c>
      <c r="C314" s="66" t="str">
        <f>IF(A314=$A$2,C$2,IF(A314&lt;&gt;"",VLOOKUP($A314,enum!$A$1:$L$361,C$1),""))</f>
        <v>CHANNEL=0..15</v>
      </c>
      <c r="D314" s="66" t="str">
        <f>IF(B314=$A$2,D$2,IF(B314&lt;&gt;"",VLOOKUP($A314,enum!$A$1:$L$361,D$1),""))</f>
        <v>BOOL_ITEM</v>
      </c>
      <c r="E314" s="67" t="str">
        <f>IF(D314=$A$2,E$2,IF(D314&lt;&gt;"",VLOOKUP($A314,enum!$A$1:$L$361,E$1),""))</f>
        <v>RW</v>
      </c>
      <c r="F314" s="67" t="str">
        <f>IF(E314=$A$2,F$2,IF(E314&lt;&gt;"",VLOOKUP($A314,enum!$A$1:$L$361,F$1),""))</f>
        <v>RW</v>
      </c>
      <c r="G314" s="67" t="str">
        <f>IF(F314=$A$2,G$2,IF(F314&lt;&gt;"",VLOOKUP($A314,enum!$A$1:$L$361,G$1),""))</f>
        <v>ROM</v>
      </c>
      <c r="H314" s="89" t="s">
        <v>752</v>
      </c>
      <c r="I314" s="54" t="s">
        <v>690</v>
      </c>
      <c r="J314" s="59" t="s">
        <v>756</v>
      </c>
      <c r="K314" s="59" t="s">
        <v>755</v>
      </c>
      <c r="L314" s="102" t="s">
        <v>1163</v>
      </c>
      <c r="M314" s="87" t="s">
        <v>576</v>
      </c>
      <c r="N314" s="128"/>
    </row>
    <row r="315" spans="1:14" s="125" customFormat="1" ht="79.5" customHeight="1" thickBot="1" x14ac:dyDescent="0.25">
      <c r="A315" s="65">
        <v>203</v>
      </c>
      <c r="B315" s="66" t="str">
        <f>IF(C315=$A$2,B$2,IF(C315&lt;&gt;"",VLOOKUP($A315,enum!$A$1:$L$361,B$1),""))</f>
        <v>i_RECL_RVL_TS_DISP=267</v>
      </c>
      <c r="C315" s="66" t="str">
        <f>IF(A315=$A$2,C$2,IF(A315&lt;&gt;"",VLOOKUP($A315,enum!$A$1:$L$361,C$1),""))</f>
        <v>CHANNEL=0..15</v>
      </c>
      <c r="D315" s="66" t="str">
        <f>IF(B315=$A$2,D$2,IF(B315&lt;&gt;"",VLOOKUP($A315,enum!$A$1:$L$361,D$1),""))</f>
        <v>BOOL_ITEM</v>
      </c>
      <c r="E315" s="67" t="str">
        <f>IF(D315=$A$2,E$2,IF(D315&lt;&gt;"",VLOOKUP($A315,enum!$A$1:$L$361,E$1),""))</f>
        <v>RW</v>
      </c>
      <c r="F315" s="67" t="str">
        <f>IF(E315=$A$2,F$2,IF(E315&lt;&gt;"",VLOOKUP($A315,enum!$A$1:$L$361,F$1),""))</f>
        <v>RW</v>
      </c>
      <c r="G315" s="67" t="str">
        <f>IF(F315=$A$2,G$2,IF(F315&lt;&gt;"",VLOOKUP($A315,enum!$A$1:$L$361,G$1),""))</f>
        <v>ROM</v>
      </c>
      <c r="H315" s="90" t="s">
        <v>1157</v>
      </c>
      <c r="I315" s="58" t="s">
        <v>881</v>
      </c>
      <c r="J315" s="59" t="s">
        <v>77</v>
      </c>
      <c r="K315" s="59" t="s">
        <v>65</v>
      </c>
      <c r="L315" s="102" t="s">
        <v>893</v>
      </c>
      <c r="M315" s="87" t="s">
        <v>85</v>
      </c>
      <c r="N315" s="128"/>
    </row>
    <row r="316" spans="1:14" s="125" customFormat="1" ht="23.25" thickBot="1" x14ac:dyDescent="0.25">
      <c r="A316" s="65">
        <v>204</v>
      </c>
      <c r="B316" s="66" t="str">
        <f>IF(C316=$A$2,B$2,IF(C316&lt;&gt;"",VLOOKUP($A316,enum!$A$1:$L$361,B$1),""))</f>
        <v>i_RECL_RVL_STATO_RIP=268</v>
      </c>
      <c r="C316" s="66" t="str">
        <f>IF(A316=$A$2,C$2,IF(A316&lt;&gt;"",VLOOKUP($A316,enum!$A$1:$L$361,C$1),""))</f>
        <v>CHANNEL=0..15</v>
      </c>
      <c r="D316" s="66" t="str">
        <f>IF(B316=$A$2,D$2,IF(B316&lt;&gt;"",VLOOKUP($A316,enum!$A$1:$L$361,D$1),""))</f>
        <v>BOOL_ITEM</v>
      </c>
      <c r="E316" s="67" t="str">
        <f>IF(D316=$A$2,E$2,IF(D316&lt;&gt;"",VLOOKUP($A316,enum!$A$1:$L$361,E$1),""))</f>
        <v>RW</v>
      </c>
      <c r="F316" s="67" t="str">
        <f>IF(E316=$A$2,F$2,IF(E316&lt;&gt;"",VLOOKUP($A316,enum!$A$1:$L$361,F$1),""))</f>
        <v>RW</v>
      </c>
      <c r="G316" s="67" t="str">
        <f>IF(F316=$A$2,G$2,IF(F316&lt;&gt;"",VLOOKUP($A316,enum!$A$1:$L$361,G$1),""))</f>
        <v>ROM</v>
      </c>
      <c r="H316" s="90" t="s">
        <v>828</v>
      </c>
      <c r="I316" s="54" t="s">
        <v>690</v>
      </c>
      <c r="J316" s="59" t="s">
        <v>739</v>
      </c>
      <c r="K316" s="59" t="s">
        <v>740</v>
      </c>
      <c r="L316" s="102" t="s">
        <v>834</v>
      </c>
      <c r="M316" s="87" t="s">
        <v>52</v>
      </c>
      <c r="N316" s="128"/>
    </row>
    <row r="317" spans="1:14" s="125" customFormat="1" ht="28.5" customHeight="1" thickBot="1" x14ac:dyDescent="0.25">
      <c r="A317" s="65">
        <v>205</v>
      </c>
      <c r="B317" s="66" t="str">
        <f>IF(C317=$A$2,B$2,IF(C317&lt;&gt;"",VLOOKUP($A317,enum!$A$1:$L$361,B$1),""))</f>
        <v>i_RECL_RVL_FILTRO_AR=269</v>
      </c>
      <c r="C317" s="66" t="str">
        <f>IF(A317=$A$2,C$2,IF(A317&lt;&gt;"",VLOOKUP($A317,enum!$A$1:$L$361,C$1),""))</f>
        <v>CHANNEL=0..15</v>
      </c>
      <c r="D317" s="66" t="str">
        <f>IF(B317=$A$2,D$2,IF(B317&lt;&gt;"",VLOOKUP($A317,enum!$A$1:$L$361,D$1),""))</f>
        <v>TIME_ITEM</v>
      </c>
      <c r="E317" s="67" t="str">
        <f>IF(D317=$A$2,E$2,IF(D317&lt;&gt;"",VLOOKUP($A317,enum!$A$1:$L$361,E$1),""))</f>
        <v>RW</v>
      </c>
      <c r="F317" s="67" t="str">
        <f>IF(E317=$A$2,F$2,IF(E317&lt;&gt;"",VLOOKUP($A317,enum!$A$1:$L$361,F$1),""))</f>
        <v>RW</v>
      </c>
      <c r="G317" s="67" t="str">
        <f>IF(F317=$A$2,G$2,IF(F317&lt;&gt;"",VLOOKUP($A317,enum!$A$1:$L$361,G$1),""))</f>
        <v>ROM</v>
      </c>
      <c r="H317" s="90" t="s">
        <v>803</v>
      </c>
      <c r="I317" s="54" t="s">
        <v>690</v>
      </c>
      <c r="J317" s="59">
        <v>10</v>
      </c>
      <c r="K317" s="57" t="s">
        <v>57</v>
      </c>
      <c r="L317" s="102" t="s">
        <v>811</v>
      </c>
      <c r="M317" s="87" t="s">
        <v>49</v>
      </c>
      <c r="N317" s="128"/>
    </row>
    <row r="318" spans="1:14" s="125" customFormat="1" ht="33" customHeight="1" thickBot="1" x14ac:dyDescent="0.25">
      <c r="A318" s="65">
        <v>206</v>
      </c>
      <c r="B318" s="66" t="str">
        <f>IF(C318=$A$2,B$2,IF(C318&lt;&gt;"",VLOOKUP($A318,enum!$A$1:$L$361,B$1),""))</f>
        <v>i_RECL_RVL_GEN_EVE=270</v>
      </c>
      <c r="C318" s="66" t="str">
        <f>IF(A318=$A$2,C$2,IF(A318&lt;&gt;"",VLOOKUP($A318,enum!$A$1:$L$361,C$1),""))</f>
        <v>CHANNEL=0..15</v>
      </c>
      <c r="D318" s="66" t="str">
        <f>IF(B318=$A$2,D$2,IF(B318&lt;&gt;"",VLOOKUP($A318,enum!$A$1:$L$361,D$1),""))</f>
        <v>BOOL_ITEM</v>
      </c>
      <c r="E318" s="67" t="str">
        <f>IF(D318=$A$2,E$2,IF(D318&lt;&gt;"",VLOOKUP($A318,enum!$A$1:$L$361,E$1),""))</f>
        <v>RW</v>
      </c>
      <c r="F318" s="67" t="str">
        <f>IF(E318=$A$2,F$2,IF(E318&lt;&gt;"",VLOOKUP($A318,enum!$A$1:$L$361,F$1),""))</f>
        <v>RW</v>
      </c>
      <c r="G318" s="67" t="str">
        <f>IF(F318=$A$2,G$2,IF(F318&lt;&gt;"",VLOOKUP($A318,enum!$A$1:$L$361,G$1),""))</f>
        <v>ROM</v>
      </c>
      <c r="H318" s="90" t="s">
        <v>689</v>
      </c>
      <c r="I318" s="54" t="s">
        <v>690</v>
      </c>
      <c r="J318" s="59" t="s">
        <v>686</v>
      </c>
      <c r="K318" s="59" t="s">
        <v>755</v>
      </c>
      <c r="L318" s="102" t="s">
        <v>835</v>
      </c>
      <c r="M318" s="87" t="s">
        <v>53</v>
      </c>
      <c r="N318" s="128"/>
    </row>
    <row r="319" spans="1:14" s="125" customFormat="1" ht="34.5" thickBot="1" x14ac:dyDescent="0.25">
      <c r="A319" s="65">
        <v>207</v>
      </c>
      <c r="B319" s="66" t="str">
        <f>IF(C319=$A$2,B$2,IF(C319&lt;&gt;"",VLOOKUP($A319,enum!$A$1:$L$361,B$1),""))</f>
        <v>i_RECL_RVL_TIPO_GEN=271</v>
      </c>
      <c r="C319" s="66" t="str">
        <f>IF(A319=$A$2,C$2,IF(A319&lt;&gt;"",VLOOKUP($A319,enum!$A$1:$L$361,C$1),""))</f>
        <v>CHANNEL=0..15</v>
      </c>
      <c r="D319" s="66" t="str">
        <f>IF(B319=$A$2,D$2,IF(B319&lt;&gt;"",VLOOKUP($A319,enum!$A$1:$L$361,D$1),""))</f>
        <v>BOOL_ITEM</v>
      </c>
      <c r="E319" s="67" t="str">
        <f>IF(D319=$A$2,E$2,IF(D319&lt;&gt;"",VLOOKUP($A319,enum!$A$1:$L$361,E$1),""))</f>
        <v>RW</v>
      </c>
      <c r="F319" s="67" t="str">
        <f>IF(E319=$A$2,F$2,IF(E319&lt;&gt;"",VLOOKUP($A319,enum!$A$1:$L$361,F$1),""))</f>
        <v>RW</v>
      </c>
      <c r="G319" s="67" t="str">
        <f>IF(F319=$A$2,G$2,IF(F319&lt;&gt;"",VLOOKUP($A319,enum!$A$1:$L$361,G$1),""))</f>
        <v>ROM</v>
      </c>
      <c r="H319" s="110" t="s">
        <v>741</v>
      </c>
      <c r="I319" s="58" t="s">
        <v>742</v>
      </c>
      <c r="J319" s="59">
        <v>1</v>
      </c>
      <c r="K319" s="108" t="s">
        <v>879</v>
      </c>
      <c r="L319" s="102" t="s">
        <v>836</v>
      </c>
      <c r="M319" s="87" t="s">
        <v>54</v>
      </c>
      <c r="N319" s="128"/>
    </row>
    <row r="320" spans="1:14" s="125" customFormat="1" ht="45.75" thickBot="1" x14ac:dyDescent="0.25">
      <c r="A320" s="65">
        <v>208</v>
      </c>
      <c r="B320" s="66" t="str">
        <f>IF(C320=$A$2,B$2,IF(C320&lt;&gt;"",VLOOKUP($A320,enum!$A$1:$L$361,B$1),""))</f>
        <v>i_RECL_RVL_EVE_SPONT=272</v>
      </c>
      <c r="C320" s="66" t="str">
        <f>IF(A320=$A$2,C$2,IF(A320&lt;&gt;"",VLOOKUP($A320,enum!$A$1:$L$361,C$1),""))</f>
        <v>CHANNEL=0..15</v>
      </c>
      <c r="D320" s="66" t="str">
        <f>IF(B320=$A$2,D$2,IF(B320&lt;&gt;"",VLOOKUP($A320,enum!$A$1:$L$361,D$1),""))</f>
        <v>BOOL_ITEM</v>
      </c>
      <c r="E320" s="67" t="str">
        <f>IF(D320=$A$2,E$2,IF(D320&lt;&gt;"",VLOOKUP($A320,enum!$A$1:$L$361,E$1),""))</f>
        <v>RW</v>
      </c>
      <c r="F320" s="67" t="str">
        <f>IF(E320=$A$2,F$2,IF(E320&lt;&gt;"",VLOOKUP($A320,enum!$A$1:$L$361,F$1),""))</f>
        <v>RW</v>
      </c>
      <c r="G320" s="67" t="str">
        <f>IF(F320=$A$2,G$2,IF(F320&lt;&gt;"",VLOOKUP($A320,enum!$A$1:$L$361,G$1),""))</f>
        <v>ROM</v>
      </c>
      <c r="H320" s="110" t="s">
        <v>892</v>
      </c>
      <c r="I320" s="58" t="s">
        <v>742</v>
      </c>
      <c r="J320" s="59" t="s">
        <v>756</v>
      </c>
      <c r="K320" s="59" t="s">
        <v>755</v>
      </c>
      <c r="L320" s="102" t="s">
        <v>894</v>
      </c>
      <c r="M320" s="87" t="s">
        <v>50</v>
      </c>
      <c r="N320" s="128"/>
    </row>
    <row r="321" spans="1:14" s="125" customFormat="1" ht="12" thickBot="1" x14ac:dyDescent="0.25">
      <c r="A321" s="68"/>
      <c r="B321" s="66" t="str">
        <f>IF(C321=$A$2,B$2,IF(C321&lt;&gt;"",VLOOKUP($A321,enum!$A$1:$L$361,B$1),""))</f>
        <v/>
      </c>
      <c r="C321" s="66" t="str">
        <f>IF(A321=$A$2,C$2,IF(A321&lt;&gt;"",VLOOKUP($A321,enum!$A$1:$L$361,C$1),""))</f>
        <v/>
      </c>
      <c r="D321" s="66" t="str">
        <f>IF(B321=$A$2,D$2,IF(B321&lt;&gt;"",VLOOKUP($A321,enum!$A$1:$L$361,D$1),""))</f>
        <v/>
      </c>
      <c r="E321" s="67" t="str">
        <f>IF(D321=$A$2,E$2,IF(D321&lt;&gt;"",VLOOKUP($A321,enum!$A$1:$L$361,E$1),""))</f>
        <v/>
      </c>
      <c r="F321" s="67" t="str">
        <f>IF(E321=$A$2,F$2,IF(E321&lt;&gt;"",VLOOKUP($A321,enum!$A$1:$L$361,F$1),""))</f>
        <v/>
      </c>
      <c r="G321" s="67" t="str">
        <f>IF(F321=$A$2,G$2,IF(F321&lt;&gt;"",VLOOKUP($A321,enum!$A$1:$L$361,G$1),""))</f>
        <v/>
      </c>
      <c r="H321" s="185" t="s">
        <v>1129</v>
      </c>
      <c r="I321" s="185"/>
      <c r="J321" s="185"/>
      <c r="K321" s="185"/>
      <c r="L321" s="185"/>
      <c r="M321" s="131"/>
      <c r="N321" s="60"/>
    </row>
    <row r="322" spans="1:14" s="125" customFormat="1" ht="34.5" thickBot="1" x14ac:dyDescent="0.25">
      <c r="A322" s="65">
        <v>209</v>
      </c>
      <c r="B322" s="66" t="str">
        <f>IF(C322=$A$2,B$2,IF(C322&lt;&gt;"",VLOOKUP($A322,enum!$A$1:$L$361,B$1),""))</f>
        <v>i_RECL_ISV_PRES=273</v>
      </c>
      <c r="C322" s="66" t="str">
        <f>IF(A322=$A$2,C$2,IF(A322&lt;&gt;"",VLOOKUP($A322,enum!$A$1:$L$361,C$1),""))</f>
        <v>CHANNEL=0..15</v>
      </c>
      <c r="D322" s="66" t="str">
        <f>IF(B322=$A$2,D$2,IF(B322&lt;&gt;"",VLOOKUP($A322,enum!$A$1:$L$361,D$1),""))</f>
        <v>BOOL_ITEM</v>
      </c>
      <c r="E322" s="67" t="str">
        <f>IF(D322=$A$2,E$2,IF(D322&lt;&gt;"",VLOOKUP($A322,enum!$A$1:$L$361,E$1),""))</f>
        <v>RW</v>
      </c>
      <c r="F322" s="67" t="str">
        <f>IF(E322=$A$2,F$2,IF(E322&lt;&gt;"",VLOOKUP($A322,enum!$A$1:$L$361,F$1),""))</f>
        <v>RW</v>
      </c>
      <c r="G322" s="67" t="str">
        <f>IF(F322=$A$2,G$2,IF(F322&lt;&gt;"",VLOOKUP($A322,enum!$A$1:$L$361,G$1),""))</f>
        <v>ROM</v>
      </c>
      <c r="H322" s="129" t="s">
        <v>752</v>
      </c>
      <c r="I322" s="54" t="s">
        <v>690</v>
      </c>
      <c r="J322" s="59" t="s">
        <v>756</v>
      </c>
      <c r="K322" s="59" t="s">
        <v>755</v>
      </c>
      <c r="L322" s="60" t="s">
        <v>1164</v>
      </c>
      <c r="M322" s="87" t="s">
        <v>896</v>
      </c>
      <c r="N322" s="128"/>
    </row>
    <row r="323" spans="1:14" s="125" customFormat="1" ht="23.25" thickBot="1" x14ac:dyDescent="0.25">
      <c r="A323" s="65">
        <v>210</v>
      </c>
      <c r="B323" s="66" t="str">
        <f>IF(C323=$A$2,B$2,IF(C323&lt;&gt;"",VLOOKUP($A323,enum!$A$1:$L$361,B$1),""))</f>
        <v>i_RECL_ISV_TS_DISP=274</v>
      </c>
      <c r="C323" s="66" t="str">
        <f>IF(A323=$A$2,C$2,IF(A323&lt;&gt;"",VLOOKUP($A323,enum!$A$1:$L$361,C$1),""))</f>
        <v>CHANNEL=0..15</v>
      </c>
      <c r="D323" s="66" t="str">
        <f>IF(B323=$A$2,D$2,IF(B323&lt;&gt;"",VLOOKUP($A323,enum!$A$1:$L$361,D$1),""))</f>
        <v>BOOL_ITEM</v>
      </c>
      <c r="E323" s="67" t="str">
        <f>IF(D323=$A$2,E$2,IF(D323&lt;&gt;"",VLOOKUP($A323,enum!$A$1:$L$361,E$1),""))</f>
        <v>RW</v>
      </c>
      <c r="F323" s="67" t="str">
        <f>IF(E323=$A$2,F$2,IF(E323&lt;&gt;"",VLOOKUP($A323,enum!$A$1:$L$361,F$1),""))</f>
        <v>RW</v>
      </c>
      <c r="G323" s="67" t="str">
        <f>IF(F323=$A$2,G$2,IF(F323&lt;&gt;"",VLOOKUP($A323,enum!$A$1:$L$361,G$1),""))</f>
        <v>ROM</v>
      </c>
      <c r="H323" s="110" t="s">
        <v>1157</v>
      </c>
      <c r="I323" s="58" t="s">
        <v>881</v>
      </c>
      <c r="J323" s="59">
        <v>0</v>
      </c>
      <c r="K323" s="59" t="s">
        <v>65</v>
      </c>
      <c r="L323" s="102" t="s">
        <v>1138</v>
      </c>
      <c r="M323" s="87" t="s">
        <v>895</v>
      </c>
      <c r="N323" s="128"/>
    </row>
    <row r="324" spans="1:14" s="125" customFormat="1" ht="23.25" thickBot="1" x14ac:dyDescent="0.25">
      <c r="A324" s="65">
        <v>211</v>
      </c>
      <c r="B324" s="66" t="str">
        <f>IF(C324=$A$2,B$2,IF(C324&lt;&gt;"",VLOOKUP($A324,enum!$A$1:$L$361,B$1),""))</f>
        <v>i_RECL_ISV_STATO_RIP=275</v>
      </c>
      <c r="C324" s="66" t="str">
        <f>IF(A324=$A$2,C$2,IF(A324&lt;&gt;"",VLOOKUP($A324,enum!$A$1:$L$361,C$1),""))</f>
        <v>CHANNEL=0..15</v>
      </c>
      <c r="D324" s="66" t="str">
        <f>IF(B324=$A$2,D$2,IF(B324&lt;&gt;"",VLOOKUP($A324,enum!$A$1:$L$361,D$1),""))</f>
        <v>BOOL_ITEM</v>
      </c>
      <c r="E324" s="67" t="str">
        <f>IF(D324=$A$2,E$2,IF(D324&lt;&gt;"",VLOOKUP($A324,enum!$A$1:$L$361,E$1),""))</f>
        <v>RW</v>
      </c>
      <c r="F324" s="67" t="str">
        <f>IF(E324=$A$2,F$2,IF(E324&lt;&gt;"",VLOOKUP($A324,enum!$A$1:$L$361,F$1),""))</f>
        <v>RW</v>
      </c>
      <c r="G324" s="67" t="str">
        <f>IF(F324=$A$2,G$2,IF(F324&lt;&gt;"",VLOOKUP($A324,enum!$A$1:$L$361,G$1),""))</f>
        <v>ROM</v>
      </c>
      <c r="H324" s="110" t="s">
        <v>828</v>
      </c>
      <c r="I324" s="54" t="s">
        <v>690</v>
      </c>
      <c r="J324" s="91" t="s">
        <v>739</v>
      </c>
      <c r="K324" s="130" t="s">
        <v>740</v>
      </c>
      <c r="L324" s="60" t="s">
        <v>822</v>
      </c>
      <c r="M324" s="87" t="s">
        <v>52</v>
      </c>
      <c r="N324" s="128"/>
    </row>
    <row r="325" spans="1:14" s="125" customFormat="1" ht="26.25" customHeight="1" thickBot="1" x14ac:dyDescent="0.25">
      <c r="A325" s="65">
        <v>212</v>
      </c>
      <c r="B325" s="66" t="str">
        <f>IF(C325=$A$2,B$2,IF(C325&lt;&gt;"",VLOOKUP($A325,enum!$A$1:$L$361,B$1),""))</f>
        <v>i_RECL_ISV_FILTRO_AR=276</v>
      </c>
      <c r="C325" s="66" t="str">
        <f>IF(A325=$A$2,C$2,IF(A325&lt;&gt;"",VLOOKUP($A325,enum!$A$1:$L$361,C$1),""))</f>
        <v>CHANNEL=0..15</v>
      </c>
      <c r="D325" s="66" t="str">
        <f>IF(B325=$A$2,D$2,IF(B325&lt;&gt;"",VLOOKUP($A325,enum!$A$1:$L$361,D$1),""))</f>
        <v>TIME_ITEM</v>
      </c>
      <c r="E325" s="67" t="str">
        <f>IF(D325=$A$2,E$2,IF(D325&lt;&gt;"",VLOOKUP($A325,enum!$A$1:$L$361,E$1),""))</f>
        <v>RW</v>
      </c>
      <c r="F325" s="67" t="str">
        <f>IF(E325=$A$2,F$2,IF(E325&lt;&gt;"",VLOOKUP($A325,enum!$A$1:$L$361,F$1),""))</f>
        <v>RW</v>
      </c>
      <c r="G325" s="67" t="str">
        <f>IF(F325=$A$2,G$2,IF(F325&lt;&gt;"",VLOOKUP($A325,enum!$A$1:$L$361,G$1),""))</f>
        <v>ROM</v>
      </c>
      <c r="H325" s="110" t="s">
        <v>803</v>
      </c>
      <c r="I325" s="54" t="s">
        <v>690</v>
      </c>
      <c r="J325" s="59">
        <v>10</v>
      </c>
      <c r="K325" s="57" t="s">
        <v>57</v>
      </c>
      <c r="L325" s="60" t="s">
        <v>811</v>
      </c>
      <c r="M325" s="87" t="s">
        <v>49</v>
      </c>
      <c r="N325" s="128"/>
    </row>
    <row r="326" spans="1:14" s="125" customFormat="1" ht="12" thickBot="1" x14ac:dyDescent="0.25">
      <c r="A326" s="65">
        <v>213</v>
      </c>
      <c r="B326" s="66" t="str">
        <f>IF(C326=$A$2,B$2,IF(C326&lt;&gt;"",VLOOKUP($A326,enum!$A$1:$L$361,B$1),""))</f>
        <v>i_RECL_ISV_GEN_EVE=277</v>
      </c>
      <c r="C326" s="66" t="str">
        <f>IF(A326=$A$2,C$2,IF(A326&lt;&gt;"",VLOOKUP($A326,enum!$A$1:$L$361,C$1),""))</f>
        <v>CHANNEL=0..15</v>
      </c>
      <c r="D326" s="66" t="str">
        <f>IF(B326=$A$2,D$2,IF(B326&lt;&gt;"",VLOOKUP($A326,enum!$A$1:$L$361,D$1),""))</f>
        <v>BOOL_ITEM</v>
      </c>
      <c r="E326" s="67" t="str">
        <f>IF(D326=$A$2,E$2,IF(D326&lt;&gt;"",VLOOKUP($A326,enum!$A$1:$L$361,E$1),""))</f>
        <v>RW</v>
      </c>
      <c r="F326" s="67" t="str">
        <f>IF(E326=$A$2,F$2,IF(E326&lt;&gt;"",VLOOKUP($A326,enum!$A$1:$L$361,F$1),""))</f>
        <v>RW</v>
      </c>
      <c r="G326" s="67" t="str">
        <f>IF(F326=$A$2,G$2,IF(F326&lt;&gt;"",VLOOKUP($A326,enum!$A$1:$L$361,G$1),""))</f>
        <v>ROM</v>
      </c>
      <c r="H326" s="110" t="s">
        <v>689</v>
      </c>
      <c r="I326" s="54" t="s">
        <v>690</v>
      </c>
      <c r="J326" s="59" t="s">
        <v>686</v>
      </c>
      <c r="K326" s="59" t="s">
        <v>755</v>
      </c>
      <c r="L326" s="60" t="s">
        <v>824</v>
      </c>
      <c r="M326" s="87" t="s">
        <v>67</v>
      </c>
      <c r="N326" s="128"/>
    </row>
    <row r="327" spans="1:14" s="125" customFormat="1" ht="34.5" thickBot="1" x14ac:dyDescent="0.25">
      <c r="A327" s="65">
        <v>214</v>
      </c>
      <c r="B327" s="66" t="str">
        <f>IF(C327=$A$2,B$2,IF(C327&lt;&gt;"",VLOOKUP($A327,enum!$A$1:$L$361,B$1),""))</f>
        <v>i_RECL_ISV_TIPO_GEN=278</v>
      </c>
      <c r="C327" s="66" t="str">
        <f>IF(A327=$A$2,C$2,IF(A327&lt;&gt;"",VLOOKUP($A327,enum!$A$1:$L$361,C$1),""))</f>
        <v>CHANNEL=0..15</v>
      </c>
      <c r="D327" s="66" t="str">
        <f>IF(B327=$A$2,D$2,IF(B327&lt;&gt;"",VLOOKUP($A327,enum!$A$1:$L$361,D$1),""))</f>
        <v>BOOL_ITEM</v>
      </c>
      <c r="E327" s="67" t="str">
        <f>IF(D327=$A$2,E$2,IF(D327&lt;&gt;"",VLOOKUP($A327,enum!$A$1:$L$361,E$1),""))</f>
        <v>RW</v>
      </c>
      <c r="F327" s="67" t="str">
        <f>IF(E327=$A$2,F$2,IF(E327&lt;&gt;"",VLOOKUP($A327,enum!$A$1:$L$361,F$1),""))</f>
        <v>RW</v>
      </c>
      <c r="G327" s="67" t="str">
        <f>IF(F327=$A$2,G$2,IF(F327&lt;&gt;"",VLOOKUP($A327,enum!$A$1:$L$361,G$1),""))</f>
        <v>ROM</v>
      </c>
      <c r="H327" s="110" t="s">
        <v>741</v>
      </c>
      <c r="I327" s="54" t="s">
        <v>742</v>
      </c>
      <c r="J327" s="59">
        <v>1</v>
      </c>
      <c r="K327" s="108" t="s">
        <v>879</v>
      </c>
      <c r="L327" s="60" t="s">
        <v>837</v>
      </c>
      <c r="M327" s="87" t="s">
        <v>54</v>
      </c>
      <c r="N327" s="128"/>
    </row>
    <row r="328" spans="1:14" s="125" customFormat="1" ht="45.75" thickBot="1" x14ac:dyDescent="0.25">
      <c r="A328" s="65">
        <v>215</v>
      </c>
      <c r="B328" s="66" t="str">
        <f>IF(C328=$A$2,B$2,IF(C328&lt;&gt;"",VLOOKUP($A328,enum!$A$1:$L$361,B$1),""))</f>
        <v>i_RECL_ISV_EVE_SPONT=279</v>
      </c>
      <c r="C328" s="66" t="str">
        <f>IF(A328=$A$2,C$2,IF(A328&lt;&gt;"",VLOOKUP($A328,enum!$A$1:$L$361,C$1),""))</f>
        <v>CHANNEL=0..15</v>
      </c>
      <c r="D328" s="66" t="str">
        <f>IF(B328=$A$2,D$2,IF(B328&lt;&gt;"",VLOOKUP($A328,enum!$A$1:$L$361,D$1),""))</f>
        <v>BOOL_ITEM</v>
      </c>
      <c r="E328" s="67" t="str">
        <f>IF(D328=$A$2,E$2,IF(D328&lt;&gt;"",VLOOKUP($A328,enum!$A$1:$L$361,E$1),""))</f>
        <v>RW</v>
      </c>
      <c r="F328" s="67" t="str">
        <f>IF(E328=$A$2,F$2,IF(E328&lt;&gt;"",VLOOKUP($A328,enum!$A$1:$L$361,F$1),""))</f>
        <v>RW</v>
      </c>
      <c r="G328" s="67" t="str">
        <f>IF(F328=$A$2,G$2,IF(F328&lt;&gt;"",VLOOKUP($A328,enum!$A$1:$L$361,G$1),""))</f>
        <v>ROM</v>
      </c>
      <c r="H328" s="110" t="s">
        <v>743</v>
      </c>
      <c r="I328" s="54" t="s">
        <v>742</v>
      </c>
      <c r="J328" s="59" t="s">
        <v>756</v>
      </c>
      <c r="K328" s="59" t="s">
        <v>755</v>
      </c>
      <c r="L328" s="60" t="s">
        <v>897</v>
      </c>
      <c r="M328" s="87" t="s">
        <v>50</v>
      </c>
      <c r="N328" s="128"/>
    </row>
    <row r="329" spans="1:14" s="124" customFormat="1" x14ac:dyDescent="0.2">
      <c r="A329" s="67"/>
      <c r="B329" s="66" t="str">
        <f>IF(C329=$A$2,B$2,IF(C329&lt;&gt;"",VLOOKUP($A329,enum!$A$1:$L$361,B$1),""))</f>
        <v/>
      </c>
      <c r="C329" s="66" t="str">
        <f>IF(A329=$A$2,C$2,IF(A329&lt;&gt;"",VLOOKUP($A329,enum!$A$1:$L$361,C$1),""))</f>
        <v/>
      </c>
      <c r="D329" s="66" t="str">
        <f>IF(B329=$A$2,D$2,IF(B329&lt;&gt;"",VLOOKUP($A329,enum!$A$1:$L$361,D$1),""))</f>
        <v/>
      </c>
      <c r="E329" s="67" t="str">
        <f>IF(D329=$A$2,E$2,IF(D329&lt;&gt;"",VLOOKUP($A329,enum!$A$1:$L$361,E$1),""))</f>
        <v/>
      </c>
      <c r="F329" s="67" t="str">
        <f>IF(E329=$A$2,F$2,IF(E329&lt;&gt;"",VLOOKUP($A329,enum!$A$1:$L$361,F$1),""))</f>
        <v/>
      </c>
      <c r="G329" s="67" t="str">
        <f>IF(F329=$A$2,G$2,IF(F329&lt;&gt;"",VLOOKUP($A329,enum!$A$1:$L$361,G$1),""))</f>
        <v/>
      </c>
      <c r="H329" s="183" t="s">
        <v>967</v>
      </c>
      <c r="I329" s="183"/>
      <c r="J329" s="183"/>
      <c r="K329" s="183"/>
      <c r="L329" s="183"/>
      <c r="M329" s="140"/>
    </row>
    <row r="330" spans="1:14" s="124" customFormat="1" ht="22.5" x14ac:dyDescent="0.2">
      <c r="A330" s="67">
        <v>60</v>
      </c>
      <c r="B330" s="66" t="str">
        <f>IF(C330=$A$2,B$2,IF(C330&lt;&gt;"",VLOOKUP($A330,enum!$A$1:$L$361,B$1),""))</f>
        <v>i_DEF_SN=124</v>
      </c>
      <c r="C330" s="66" t="str">
        <f>IF(A330=$A$2,C$2,IF(A330&lt;&gt;"",VLOOKUP($A330,enum!$A$1:$L$361,C$1),""))</f>
        <v>CHANNEL=0..15</v>
      </c>
      <c r="D330" s="66" t="str">
        <f>IF(B330=$A$2,D$2,IF(B330&lt;&gt;"",VLOOKUP($A330,enum!$A$1:$L$361,D$1),""))</f>
        <v>BOOL_ITEM</v>
      </c>
      <c r="E330" s="67" t="str">
        <f>IF(D330=$A$2,E$2,IF(D330&lt;&gt;"",VLOOKUP($A330,enum!$A$1:$L$361,E$1),""))</f>
        <v>RW</v>
      </c>
      <c r="F330" s="67" t="str">
        <f>IF(E330=$A$2,F$2,IF(E330&lt;&gt;"",VLOOKUP($A330,enum!$A$1:$L$361,F$1),""))</f>
        <v>R</v>
      </c>
      <c r="G330" s="67" t="str">
        <f>IF(F330=$A$2,G$2,IF(F330&lt;&gt;"",VLOOKUP($A330,enum!$A$1:$L$361,G$1),""))</f>
        <v>RAM</v>
      </c>
      <c r="H330" s="140" t="s">
        <v>126</v>
      </c>
      <c r="I330" s="141" t="s">
        <v>690</v>
      </c>
      <c r="J330" s="142">
        <v>0</v>
      </c>
      <c r="K330" s="143" t="s">
        <v>986</v>
      </c>
      <c r="L330" s="140" t="s">
        <v>694</v>
      </c>
      <c r="M330" s="87" t="s">
        <v>156</v>
      </c>
    </row>
    <row r="331" spans="1:14" s="124" customFormat="1" ht="22.5" x14ac:dyDescent="0.2">
      <c r="A331" s="67">
        <v>61</v>
      </c>
      <c r="B331" s="66" t="str">
        <f>IF(C331=$A$2,B$2,IF(C331&lt;&gt;"",VLOOKUP($A331,enum!$A$1:$L$361,B$1),""))</f>
        <v>i_DEF_SA=125</v>
      </c>
      <c r="C331" s="66" t="str">
        <f>IF(A331=$A$2,C$2,IF(A331&lt;&gt;"",VLOOKUP($A331,enum!$A$1:$L$361,C$1),""))</f>
        <v>CHANNEL=0..15</v>
      </c>
      <c r="D331" s="66" t="str">
        <f>IF(B331=$A$2,D$2,IF(B331&lt;&gt;"",VLOOKUP($A331,enum!$A$1:$L$361,D$1),""))</f>
        <v>BOOL_ITEM</v>
      </c>
      <c r="E331" s="67" t="str">
        <f>IF(D331=$A$2,E$2,IF(D331&lt;&gt;"",VLOOKUP($A331,enum!$A$1:$L$361,E$1),""))</f>
        <v>RW</v>
      </c>
      <c r="F331" s="67" t="str">
        <f>IF(E331=$A$2,F$2,IF(E331&lt;&gt;"",VLOOKUP($A331,enum!$A$1:$L$361,F$1),""))</f>
        <v>R</v>
      </c>
      <c r="G331" s="67" t="str">
        <f>IF(F331=$A$2,G$2,IF(F331&lt;&gt;"",VLOOKUP($A331,enum!$A$1:$L$361,G$1),""))</f>
        <v>RAM</v>
      </c>
      <c r="H331" s="140" t="s">
        <v>127</v>
      </c>
      <c r="I331" s="141" t="s">
        <v>690</v>
      </c>
      <c r="J331" s="142">
        <v>0</v>
      </c>
      <c r="K331" s="118" t="s">
        <v>1054</v>
      </c>
      <c r="L331" s="140" t="s">
        <v>694</v>
      </c>
      <c r="M331" s="87" t="s">
        <v>156</v>
      </c>
    </row>
    <row r="332" spans="1:14" s="124" customFormat="1" ht="22.5" x14ac:dyDescent="0.2">
      <c r="A332" s="67">
        <v>62</v>
      </c>
      <c r="B332" s="66" t="str">
        <f>IF(C332=$A$2,B$2,IF(C332&lt;&gt;"",VLOOKUP($A332,enum!$A$1:$L$361,B$1),""))</f>
        <v>i_CV=126</v>
      </c>
      <c r="C332" s="66" t="str">
        <f>IF(A332=$A$2,C$2,IF(A332&lt;&gt;"",VLOOKUP($A332,enum!$A$1:$L$361,C$1),""))</f>
        <v>CHANNEL=0..15</v>
      </c>
      <c r="D332" s="66" t="str">
        <f>IF(B332=$A$2,D$2,IF(B332&lt;&gt;"",VLOOKUP($A332,enum!$A$1:$L$361,D$1),""))</f>
        <v>BOOL_ITEM</v>
      </c>
      <c r="E332" s="67" t="str">
        <f>IF(D332=$A$2,E$2,IF(D332&lt;&gt;"",VLOOKUP($A332,enum!$A$1:$L$361,E$1),""))</f>
        <v>RW</v>
      </c>
      <c r="F332" s="67" t="str">
        <f>IF(E332=$A$2,F$2,IF(E332&lt;&gt;"",VLOOKUP($A332,enum!$A$1:$L$361,F$1),""))</f>
        <v>R</v>
      </c>
      <c r="G332" s="67" t="str">
        <f>IF(F332=$A$2,G$2,IF(F332&lt;&gt;"",VLOOKUP($A332,enum!$A$1:$L$361,G$1),""))</f>
        <v>RAM</v>
      </c>
      <c r="H332" s="140" t="s">
        <v>128</v>
      </c>
      <c r="I332" s="141" t="s">
        <v>690</v>
      </c>
      <c r="J332" s="142">
        <v>0</v>
      </c>
      <c r="K332" s="143" t="s">
        <v>767</v>
      </c>
      <c r="L332" s="140" t="s">
        <v>694</v>
      </c>
      <c r="M332" s="87" t="s">
        <v>156</v>
      </c>
    </row>
    <row r="333" spans="1:14" s="124" customFormat="1" ht="22.5" x14ac:dyDescent="0.2">
      <c r="A333" s="67">
        <v>63</v>
      </c>
      <c r="B333" s="66" t="str">
        <f>IF(C333=$A$2,B$2,IF(C333&lt;&gt;"",VLOOKUP($A333,enum!$A$1:$L$361,B$1),""))</f>
        <v>i_INIT_AP=127</v>
      </c>
      <c r="C333" s="66" t="str">
        <f>IF(A333=$A$2,C$2,IF(A333&lt;&gt;"",VLOOKUP($A333,enum!$A$1:$L$361,C$1),""))</f>
        <v>CHANNEL=0..15</v>
      </c>
      <c r="D333" s="66" t="str">
        <f>IF(B333=$A$2,D$2,IF(B333&lt;&gt;"",VLOOKUP($A333,enum!$A$1:$L$361,D$1),""))</f>
        <v>BOOL_ITEM</v>
      </c>
      <c r="E333" s="67" t="str">
        <f>IF(D333=$A$2,E$2,IF(D333&lt;&gt;"",VLOOKUP($A333,enum!$A$1:$L$361,E$1),""))</f>
        <v>RW</v>
      </c>
      <c r="F333" s="67" t="str">
        <f>IF(E333=$A$2,F$2,IF(E333&lt;&gt;"",VLOOKUP($A333,enum!$A$1:$L$361,F$1),""))</f>
        <v>R</v>
      </c>
      <c r="G333" s="67" t="str">
        <f>IF(F333=$A$2,G$2,IF(F333&lt;&gt;"",VLOOKUP($A333,enum!$A$1:$L$361,G$1),""))</f>
        <v>RAM</v>
      </c>
      <c r="H333" s="140" t="s">
        <v>130</v>
      </c>
      <c r="I333" s="141" t="s">
        <v>690</v>
      </c>
      <c r="J333" s="142">
        <v>0</v>
      </c>
      <c r="K333" s="143" t="s">
        <v>692</v>
      </c>
      <c r="L333" s="140" t="s">
        <v>694</v>
      </c>
      <c r="M333" s="87" t="s">
        <v>706</v>
      </c>
    </row>
    <row r="334" spans="1:14" s="124" customFormat="1" ht="22.5" x14ac:dyDescent="0.2">
      <c r="A334" s="67">
        <v>10</v>
      </c>
      <c r="B334" s="66" t="str">
        <f>IF(C334=$A$2,B$2,IF(C334&lt;&gt;"",VLOOKUP($A334,enum!$A$1:$L$361,B$1),""))</f>
        <v>i_DEF_INCL=18</v>
      </c>
      <c r="C334" s="66" t="str">
        <f>IF(A334=$A$2,C$2,IF(A334&lt;&gt;"",VLOOKUP($A334,enum!$A$1:$L$361,C$1),""))</f>
        <v>CHANNEL=0..15</v>
      </c>
      <c r="D334" s="66" t="str">
        <f>IF(B334=$A$2,D$2,IF(B334&lt;&gt;"",VLOOKUP($A334,enum!$A$1:$L$361,D$1),""))</f>
        <v>BOOL_ITEM</v>
      </c>
      <c r="E334" s="67" t="str">
        <f>IF(D334=$A$2,E$2,IF(D334&lt;&gt;"",VLOOKUP($A334,enum!$A$1:$L$361,E$1),""))</f>
        <v>RW</v>
      </c>
      <c r="F334" s="67" t="str">
        <f>IF(E334=$A$2,F$2,IF(E334&lt;&gt;"",VLOOKUP($A334,enum!$A$1:$L$361,F$1),""))</f>
        <v>R</v>
      </c>
      <c r="G334" s="67" t="str">
        <f>IF(F334=$A$2,G$2,IF(F334&lt;&gt;"",VLOOKUP($A334,enum!$A$1:$L$361,G$1),""))</f>
        <v>RAM</v>
      </c>
      <c r="H334" s="140" t="s">
        <v>131</v>
      </c>
      <c r="I334" s="141" t="s">
        <v>690</v>
      </c>
      <c r="J334" s="142">
        <v>0</v>
      </c>
      <c r="K334" s="118" t="s">
        <v>692</v>
      </c>
      <c r="L334" s="140" t="s">
        <v>694</v>
      </c>
      <c r="M334" s="87" t="s">
        <v>156</v>
      </c>
    </row>
    <row r="335" spans="1:14" s="124" customFormat="1" ht="22.5" x14ac:dyDescent="0.2">
      <c r="A335" s="67">
        <v>64</v>
      </c>
      <c r="B335" s="66" t="str">
        <f>IF(C335=$A$2,B$2,IF(C335&lt;&gt;"",VLOOKUP($A335,enum!$A$1:$L$361,B$1),""))</f>
        <v>i_RR=128</v>
      </c>
      <c r="C335" s="66" t="str">
        <f>IF(A335=$A$2,C$2,IF(A335&lt;&gt;"",VLOOKUP($A335,enum!$A$1:$L$361,C$1),""))</f>
        <v>CHANNEL=0..15</v>
      </c>
      <c r="D335" s="66" t="str">
        <f>IF(B335=$A$2,D$2,IF(B335&lt;&gt;"",VLOOKUP($A335,enum!$A$1:$L$361,D$1),""))</f>
        <v>BOOL_ITEM</v>
      </c>
      <c r="E335" s="67" t="str">
        <f>IF(D335=$A$2,E$2,IF(D335&lt;&gt;"",VLOOKUP($A335,enum!$A$1:$L$361,E$1),""))</f>
        <v>RW</v>
      </c>
      <c r="F335" s="67" t="str">
        <f>IF(E335=$A$2,F$2,IF(E335&lt;&gt;"",VLOOKUP($A335,enum!$A$1:$L$361,F$1),""))</f>
        <v>R</v>
      </c>
      <c r="G335" s="67" t="str">
        <f>IF(F335=$A$2,G$2,IF(F335&lt;&gt;"",VLOOKUP($A335,enum!$A$1:$L$361,G$1),""))</f>
        <v>RAM</v>
      </c>
      <c r="H335" s="140" t="s">
        <v>132</v>
      </c>
      <c r="I335" s="141" t="s">
        <v>690</v>
      </c>
      <c r="J335" s="142">
        <v>0</v>
      </c>
      <c r="K335" s="143" t="s">
        <v>692</v>
      </c>
      <c r="L335" s="140" t="s">
        <v>694</v>
      </c>
      <c r="M335" s="87" t="s">
        <v>706</v>
      </c>
    </row>
    <row r="336" spans="1:14" s="124" customFormat="1" ht="22.5" x14ac:dyDescent="0.2">
      <c r="A336" s="67">
        <v>65</v>
      </c>
      <c r="B336" s="66" t="str">
        <f>IF(C336=$A$2,B$2,IF(C336&lt;&gt;"",VLOOKUP($A336,enum!$A$1:$L$361,B$1),""))</f>
        <v>i_INT=129</v>
      </c>
      <c r="C336" s="66" t="str">
        <f>IF(A336=$A$2,C$2,IF(A336&lt;&gt;"",VLOOKUP($A336,enum!$A$1:$L$361,C$1),""))</f>
        <v>CHANNEL=0..15</v>
      </c>
      <c r="D336" s="66" t="str">
        <f>IF(B336=$A$2,D$2,IF(B336&lt;&gt;"",VLOOKUP($A336,enum!$A$1:$L$361,D$1),""))</f>
        <v>BOOL_ITEM</v>
      </c>
      <c r="E336" s="67" t="str">
        <f>IF(D336=$A$2,E$2,IF(D336&lt;&gt;"",VLOOKUP($A336,enum!$A$1:$L$361,E$1),""))</f>
        <v>RW</v>
      </c>
      <c r="F336" s="67" t="str">
        <f>IF(E336=$A$2,F$2,IF(E336&lt;&gt;"",VLOOKUP($A336,enum!$A$1:$L$361,F$1),""))</f>
        <v>R</v>
      </c>
      <c r="G336" s="67" t="str">
        <f>IF(F336=$A$2,G$2,IF(F336&lt;&gt;"",VLOOKUP($A336,enum!$A$1:$L$361,G$1),""))</f>
        <v>RAM</v>
      </c>
      <c r="H336" s="140" t="s">
        <v>134</v>
      </c>
      <c r="I336" s="141" t="s">
        <v>690</v>
      </c>
      <c r="J336" s="142">
        <v>0</v>
      </c>
      <c r="K336" s="143" t="s">
        <v>692</v>
      </c>
      <c r="L336" s="140" t="s">
        <v>694</v>
      </c>
      <c r="M336" s="87" t="s">
        <v>706</v>
      </c>
    </row>
    <row r="337" spans="1:13" s="124" customFormat="1" x14ac:dyDescent="0.2">
      <c r="A337" s="67">
        <v>12</v>
      </c>
      <c r="B337" s="66" t="str">
        <f>IF(C337=$A$2,B$2,IF(C337&lt;&gt;"",VLOOKUP($A337,enum!$A$1:$L$361,B$1),""))</f>
        <v>i_priority=20</v>
      </c>
      <c r="C337" s="66" t="str">
        <f>IF(A337=$A$2,C$2,IF(A337&lt;&gt;"",VLOOKUP($A337,enum!$A$1:$L$361,C$1),""))</f>
        <v>CHANNEL=0..15</v>
      </c>
      <c r="D337" s="66" t="str">
        <f>IF(B337=$A$2,D$2,IF(B337&lt;&gt;"",VLOOKUP($A337,enum!$A$1:$L$361,D$1),""))</f>
        <v>SHORT_ITEM</v>
      </c>
      <c r="E337" s="67" t="str">
        <f>IF(D337=$A$2,E$2,IF(D337&lt;&gt;"",VLOOKUP($A337,enum!$A$1:$L$361,E$1),""))</f>
        <v>RW</v>
      </c>
      <c r="F337" s="67" t="str">
        <f>IF(E337=$A$2,F$2,IF(E337&lt;&gt;"",VLOOKUP($A337,enum!$A$1:$L$361,F$1),""))</f>
        <v>R</v>
      </c>
      <c r="G337" s="67" t="str">
        <f>IF(F337=$A$2,G$2,IF(F337&lt;&gt;"",VLOOKUP($A337,enum!$A$1:$L$361,G$1),""))</f>
        <v>RAM</v>
      </c>
      <c r="H337" s="140" t="s">
        <v>135</v>
      </c>
      <c r="I337" s="141" t="s">
        <v>690</v>
      </c>
      <c r="J337" s="142">
        <v>2</v>
      </c>
      <c r="K337" s="144" t="s">
        <v>577</v>
      </c>
      <c r="L337" s="140" t="s">
        <v>694</v>
      </c>
      <c r="M337" s="87" t="s">
        <v>156</v>
      </c>
    </row>
    <row r="338" spans="1:13" s="124" customFormat="1" x14ac:dyDescent="0.2">
      <c r="A338" s="67"/>
      <c r="B338" s="66" t="str">
        <f>IF(C338=$A$2,B$2,IF(C338&lt;&gt;"",VLOOKUP($A338,enum!$A$1:$L$361,B$1),""))</f>
        <v/>
      </c>
      <c r="C338" s="66" t="str">
        <f>IF(A338=$A$2,C$2,IF(A338&lt;&gt;"",VLOOKUP($A338,enum!$A$1:$L$361,C$1),""))</f>
        <v/>
      </c>
      <c r="D338" s="66" t="str">
        <f>IF(B338=$A$2,D$2,IF(B338&lt;&gt;"",VLOOKUP($A338,enum!$A$1:$L$361,D$1),""))</f>
        <v/>
      </c>
      <c r="E338" s="67" t="str">
        <f>IF(D338=$A$2,E$2,IF(D338&lt;&gt;"",VLOOKUP($A338,enum!$A$1:$L$361,E$1),""))</f>
        <v/>
      </c>
      <c r="F338" s="67" t="str">
        <f>IF(E338=$A$2,F$2,IF(E338&lt;&gt;"",VLOOKUP($A338,enum!$A$1:$L$361,F$1),""))</f>
        <v/>
      </c>
      <c r="G338" s="67" t="str">
        <f>IF(F338=$A$2,G$2,IF(F338&lt;&gt;"",VLOOKUP($A338,enum!$A$1:$L$361,G$1),""))</f>
        <v/>
      </c>
      <c r="H338" s="183" t="s">
        <v>968</v>
      </c>
      <c r="I338" s="183"/>
      <c r="J338" s="183"/>
      <c r="K338" s="183"/>
      <c r="L338" s="183"/>
      <c r="M338" s="87"/>
    </row>
    <row r="339" spans="1:13" s="124" customFormat="1" x14ac:dyDescent="0.2">
      <c r="A339" s="67">
        <v>0</v>
      </c>
      <c r="B339" s="66" t="str">
        <f>IF(C339=$A$2,B$2,IF(C339&lt;&gt;"",VLOOKUP($A339,enum!$A$1:$L$361,B$1),""))</f>
        <v>i_T10=3</v>
      </c>
      <c r="C339" s="66" t="str">
        <f>IF(A339=$A$2,C$2,IF(A339&lt;&gt;"",VLOOKUP($A339,enum!$A$1:$L$361,C$1),""))</f>
        <v>CHANNEL=0..15</v>
      </c>
      <c r="D339" s="66" t="str">
        <f>IF(B339=$A$2,D$2,IF(B339&lt;&gt;"",VLOOKUP($A339,enum!$A$1:$L$361,D$1),""))</f>
        <v>TIME_ITEM</v>
      </c>
      <c r="E339" s="67" t="str">
        <f>IF(D339=$A$2,E$2,IF(D339&lt;&gt;"",VLOOKUP($A339,enum!$A$1:$L$361,E$1),""))</f>
        <v>RW</v>
      </c>
      <c r="F339" s="67" t="str">
        <f>IF(E339=$A$2,F$2,IF(E339&lt;&gt;"",VLOOKUP($A339,enum!$A$1:$L$361,F$1),""))</f>
        <v>R</v>
      </c>
      <c r="G339" s="67" t="str">
        <f>IF(F339=$A$2,G$2,IF(F339&lt;&gt;"",VLOOKUP($A339,enum!$A$1:$L$361,G$1),""))</f>
        <v>RAM</v>
      </c>
      <c r="H339" s="140" t="s">
        <v>137</v>
      </c>
      <c r="I339" s="141" t="s">
        <v>690</v>
      </c>
      <c r="J339" s="142" t="s">
        <v>125</v>
      </c>
      <c r="K339" s="143" t="s">
        <v>125</v>
      </c>
      <c r="L339" s="140" t="s">
        <v>694</v>
      </c>
      <c r="M339" s="87" t="s">
        <v>156</v>
      </c>
    </row>
    <row r="340" spans="1:13" s="124" customFormat="1" x14ac:dyDescent="0.2">
      <c r="A340" s="67">
        <v>1</v>
      </c>
      <c r="B340" s="66" t="str">
        <f>IF(C340=$A$2,B$2,IF(C340&lt;&gt;"",VLOOKUP($A340,enum!$A$1:$L$361,B$1),""))</f>
        <v>i_T11=4</v>
      </c>
      <c r="C340" s="66" t="str">
        <f>IF(A340=$A$2,C$2,IF(A340&lt;&gt;"",VLOOKUP($A340,enum!$A$1:$L$361,C$1),""))</f>
        <v>CHANNEL=0..15</v>
      </c>
      <c r="D340" s="66" t="str">
        <f>IF(B340=$A$2,D$2,IF(B340&lt;&gt;"",VLOOKUP($A340,enum!$A$1:$L$361,D$1),""))</f>
        <v>TIME_ITEM</v>
      </c>
      <c r="E340" s="67" t="str">
        <f>IF(D340=$A$2,E$2,IF(D340&lt;&gt;"",VLOOKUP($A340,enum!$A$1:$L$361,E$1),""))</f>
        <v>RW</v>
      </c>
      <c r="F340" s="67" t="str">
        <f>IF(E340=$A$2,F$2,IF(E340&lt;&gt;"",VLOOKUP($A340,enum!$A$1:$L$361,F$1),""))</f>
        <v>R</v>
      </c>
      <c r="G340" s="67" t="str">
        <f>IF(F340=$A$2,G$2,IF(F340&lt;&gt;"",VLOOKUP($A340,enum!$A$1:$L$361,G$1),""))</f>
        <v>RAM</v>
      </c>
      <c r="H340" s="140" t="s">
        <v>140</v>
      </c>
      <c r="I340" s="141" t="s">
        <v>690</v>
      </c>
      <c r="J340" s="142" t="s">
        <v>125</v>
      </c>
      <c r="K340" s="143" t="s">
        <v>125</v>
      </c>
      <c r="L340" s="140" t="s">
        <v>694</v>
      </c>
      <c r="M340" s="87" t="s">
        <v>156</v>
      </c>
    </row>
    <row r="341" spans="1:13" s="124" customFormat="1" x14ac:dyDescent="0.2">
      <c r="A341" s="67">
        <v>2</v>
      </c>
      <c r="B341" s="66" t="str">
        <f>IF(C341=$A$2,B$2,IF(C341&lt;&gt;"",VLOOKUP($A341,enum!$A$1:$L$361,B$1),""))</f>
        <v>i_T13=5</v>
      </c>
      <c r="C341" s="66" t="str">
        <f>IF(A341=$A$2,C$2,IF(A341&lt;&gt;"",VLOOKUP($A341,enum!$A$1:$L$361,C$1),""))</f>
        <v>CHANNEL=0..15</v>
      </c>
      <c r="D341" s="66" t="str">
        <f>IF(B341=$A$2,D$2,IF(B341&lt;&gt;"",VLOOKUP($A341,enum!$A$1:$L$361,D$1),""))</f>
        <v>TIME_ITEM</v>
      </c>
      <c r="E341" s="67" t="str">
        <f>IF(D341=$A$2,E$2,IF(D341&lt;&gt;"",VLOOKUP($A341,enum!$A$1:$L$361,E$1),""))</f>
        <v>RW</v>
      </c>
      <c r="F341" s="67" t="str">
        <f>IF(E341=$A$2,F$2,IF(E341&lt;&gt;"",VLOOKUP($A341,enum!$A$1:$L$361,F$1),""))</f>
        <v>R</v>
      </c>
      <c r="G341" s="67" t="str">
        <f>IF(F341=$A$2,G$2,IF(F341&lt;&gt;"",VLOOKUP($A341,enum!$A$1:$L$361,G$1),""))</f>
        <v>RAM</v>
      </c>
      <c r="H341" s="140" t="s">
        <v>142</v>
      </c>
      <c r="I341" s="141" t="s">
        <v>690</v>
      </c>
      <c r="J341" s="142" t="s">
        <v>125</v>
      </c>
      <c r="K341" s="143" t="s">
        <v>125</v>
      </c>
      <c r="L341" s="140" t="s">
        <v>694</v>
      </c>
      <c r="M341" s="87" t="s">
        <v>156</v>
      </c>
    </row>
    <row r="342" spans="1:13" s="124" customFormat="1" x14ac:dyDescent="0.2">
      <c r="A342" s="67">
        <v>73</v>
      </c>
      <c r="B342" s="66" t="str">
        <f>IF(C342=$A$2,B$2,IF(C342&lt;&gt;"",VLOOKUP($A342,enum!$A$1:$L$361,B$1),""))</f>
        <v>i_T51=137</v>
      </c>
      <c r="C342" s="66" t="str">
        <f>IF(A342=$A$2,C$2,IF(A342&lt;&gt;"",VLOOKUP($A342,enum!$A$1:$L$361,C$1),""))</f>
        <v>CHANNEL=0..15</v>
      </c>
      <c r="D342" s="66" t="str">
        <f>IF(B342=$A$2,D$2,IF(B342&lt;&gt;"",VLOOKUP($A342,enum!$A$1:$L$361,D$1),""))</f>
        <v>TIME_ITEM</v>
      </c>
      <c r="E342" s="67" t="str">
        <f>IF(D342=$A$2,E$2,IF(D342&lt;&gt;"",VLOOKUP($A342,enum!$A$1:$L$361,E$1),""))</f>
        <v>RW</v>
      </c>
      <c r="F342" s="67" t="str">
        <f>IF(E342=$A$2,F$2,IF(E342&lt;&gt;"",VLOOKUP($A342,enum!$A$1:$L$361,F$1),""))</f>
        <v>R</v>
      </c>
      <c r="G342" s="67" t="str">
        <f>IF(F342=$A$2,G$2,IF(F342&lt;&gt;"",VLOOKUP($A342,enum!$A$1:$L$361,G$1),""))</f>
        <v>RAM</v>
      </c>
      <c r="H342" s="140" t="s">
        <v>144</v>
      </c>
      <c r="I342" s="141" t="s">
        <v>690</v>
      </c>
      <c r="J342" s="142" t="s">
        <v>125</v>
      </c>
      <c r="K342" s="143" t="s">
        <v>125</v>
      </c>
      <c r="L342" s="140" t="s">
        <v>694</v>
      </c>
      <c r="M342" s="87" t="s">
        <v>156</v>
      </c>
    </row>
    <row r="343" spans="1:13" s="124" customFormat="1" x14ac:dyDescent="0.2">
      <c r="A343" s="67">
        <v>3</v>
      </c>
      <c r="B343" s="66" t="str">
        <f>IF(C343=$A$2,B$2,IF(C343&lt;&gt;"",VLOOKUP($A343,enum!$A$1:$L$361,B$1),""))</f>
        <v>i_T55=8</v>
      </c>
      <c r="C343" s="66" t="str">
        <f>IF(A343=$A$2,C$2,IF(A343&lt;&gt;"",VLOOKUP($A343,enum!$A$1:$L$361,C$1),""))</f>
        <v>CHANNEL=0..15</v>
      </c>
      <c r="D343" s="66" t="str">
        <f>IF(B343=$A$2,D$2,IF(B343&lt;&gt;"",VLOOKUP($A343,enum!$A$1:$L$361,D$1),""))</f>
        <v>TIME_ITEM</v>
      </c>
      <c r="E343" s="67" t="str">
        <f>IF(D343=$A$2,E$2,IF(D343&lt;&gt;"",VLOOKUP($A343,enum!$A$1:$L$361,E$1),""))</f>
        <v>RW</v>
      </c>
      <c r="F343" s="67" t="str">
        <f>IF(E343=$A$2,F$2,IF(E343&lt;&gt;"",VLOOKUP($A343,enum!$A$1:$L$361,F$1),""))</f>
        <v>R</v>
      </c>
      <c r="G343" s="67" t="str">
        <f>IF(F343=$A$2,G$2,IF(F343&lt;&gt;"",VLOOKUP($A343,enum!$A$1:$L$361,G$1),""))</f>
        <v>RAM</v>
      </c>
      <c r="H343" s="140" t="s">
        <v>147</v>
      </c>
      <c r="I343" s="141" t="s">
        <v>690</v>
      </c>
      <c r="J343" s="142" t="s">
        <v>125</v>
      </c>
      <c r="K343" s="143" t="s">
        <v>125</v>
      </c>
      <c r="L343" s="140" t="s">
        <v>694</v>
      </c>
      <c r="M343" s="87" t="s">
        <v>156</v>
      </c>
    </row>
    <row r="344" spans="1:13" s="124" customFormat="1" x14ac:dyDescent="0.2">
      <c r="A344" s="67">
        <v>4</v>
      </c>
      <c r="B344" s="66" t="str">
        <f>IF(C344=$A$2,B$2,IF(C344&lt;&gt;"",VLOOKUP($A344,enum!$A$1:$L$361,B$1),""))</f>
        <v>i_T56=9</v>
      </c>
      <c r="C344" s="66" t="str">
        <f>IF(A344=$A$2,C$2,IF(A344&lt;&gt;"",VLOOKUP($A344,enum!$A$1:$L$361,C$1),""))</f>
        <v>CHANNEL=0..15</v>
      </c>
      <c r="D344" s="66" t="str">
        <f>IF(B344=$A$2,D$2,IF(B344&lt;&gt;"",VLOOKUP($A344,enum!$A$1:$L$361,D$1),""))</f>
        <v>TIME_ITEM</v>
      </c>
      <c r="E344" s="67" t="str">
        <f>IF(D344=$A$2,E$2,IF(D344&lt;&gt;"",VLOOKUP($A344,enum!$A$1:$L$361,E$1),""))</f>
        <v>RW</v>
      </c>
      <c r="F344" s="67" t="str">
        <f>IF(E344=$A$2,F$2,IF(E344&lt;&gt;"",VLOOKUP($A344,enum!$A$1:$L$361,F$1),""))</f>
        <v>R</v>
      </c>
      <c r="G344" s="67" t="str">
        <f>IF(F344=$A$2,G$2,IF(F344&lt;&gt;"",VLOOKUP($A344,enum!$A$1:$L$361,G$1),""))</f>
        <v>RAM</v>
      </c>
      <c r="H344" s="140" t="s">
        <v>149</v>
      </c>
      <c r="I344" s="141" t="s">
        <v>690</v>
      </c>
      <c r="J344" s="142" t="s">
        <v>125</v>
      </c>
      <c r="K344" s="143" t="s">
        <v>125</v>
      </c>
      <c r="L344" s="140" t="s">
        <v>694</v>
      </c>
      <c r="M344" s="87" t="s">
        <v>156</v>
      </c>
    </row>
    <row r="345" spans="1:13" s="124" customFormat="1" x14ac:dyDescent="0.2">
      <c r="A345" s="67">
        <v>74</v>
      </c>
      <c r="B345" s="66" t="str">
        <f>IF(C345=$A$2,B$2,IF(C345&lt;&gt;"",VLOOKUP($A345,enum!$A$1:$L$361,B$1),""))</f>
        <v>i_T59=138</v>
      </c>
      <c r="C345" s="66" t="str">
        <f>IF(A345=$A$2,C$2,IF(A345&lt;&gt;"",VLOOKUP($A345,enum!$A$1:$L$361,C$1),""))</f>
        <v>CHANNEL=0..15</v>
      </c>
      <c r="D345" s="66" t="str">
        <f>IF(B345=$A$2,D$2,IF(B345&lt;&gt;"",VLOOKUP($A345,enum!$A$1:$L$361,D$1),""))</f>
        <v>TIME_ITEM</v>
      </c>
      <c r="E345" s="67" t="str">
        <f>IF(D345=$A$2,E$2,IF(D345&lt;&gt;"",VLOOKUP($A345,enum!$A$1:$L$361,E$1),""))</f>
        <v>RW</v>
      </c>
      <c r="F345" s="67" t="str">
        <f>IF(E345=$A$2,F$2,IF(E345&lt;&gt;"",VLOOKUP($A345,enum!$A$1:$L$361,F$1),""))</f>
        <v>R</v>
      </c>
      <c r="G345" s="67" t="str">
        <f>IF(F345=$A$2,G$2,IF(F345&lt;&gt;"",VLOOKUP($A345,enum!$A$1:$L$361,G$1),""))</f>
        <v>RAM</v>
      </c>
      <c r="H345" s="140" t="s">
        <v>152</v>
      </c>
      <c r="I345" s="141" t="s">
        <v>690</v>
      </c>
      <c r="J345" s="142" t="s">
        <v>125</v>
      </c>
      <c r="K345" s="143" t="s">
        <v>125</v>
      </c>
      <c r="L345" s="140" t="s">
        <v>694</v>
      </c>
      <c r="M345" s="87" t="s">
        <v>156</v>
      </c>
    </row>
    <row r="346" spans="1:13" s="124" customFormat="1" x14ac:dyDescent="0.2">
      <c r="A346" s="67">
        <v>75</v>
      </c>
      <c r="B346" s="66" t="str">
        <f>IF(C346=$A$2,B$2,IF(C346&lt;&gt;"",VLOOKUP($A346,enum!$A$1:$L$361,B$1),""))</f>
        <v>i_T5F=139</v>
      </c>
      <c r="C346" s="66" t="str">
        <f>IF(A346=$A$2,C$2,IF(A346&lt;&gt;"",VLOOKUP($A346,enum!$A$1:$L$361,C$1),""))</f>
        <v>CHANNEL=0..15</v>
      </c>
      <c r="D346" s="66" t="str">
        <f>IF(B346=$A$2,D$2,IF(B346&lt;&gt;"",VLOOKUP($A346,enum!$A$1:$L$361,D$1),""))</f>
        <v>TIME_ITEM</v>
      </c>
      <c r="E346" s="67" t="str">
        <f>IF(D346=$A$2,E$2,IF(D346&lt;&gt;"",VLOOKUP($A346,enum!$A$1:$L$361,E$1),""))</f>
        <v>RW</v>
      </c>
      <c r="F346" s="67" t="str">
        <f>IF(E346=$A$2,F$2,IF(E346&lt;&gt;"",VLOOKUP($A346,enum!$A$1:$L$361,F$1),""))</f>
        <v>R</v>
      </c>
      <c r="G346" s="67" t="str">
        <f>IF(F346=$A$2,G$2,IF(F346&lt;&gt;"",VLOOKUP($A346,enum!$A$1:$L$361,G$1),""))</f>
        <v>RAM</v>
      </c>
      <c r="H346" s="140" t="s">
        <v>155</v>
      </c>
      <c r="I346" s="141" t="s">
        <v>690</v>
      </c>
      <c r="J346" s="142" t="s">
        <v>125</v>
      </c>
      <c r="K346" s="143" t="s">
        <v>125</v>
      </c>
      <c r="L346" s="140" t="s">
        <v>694</v>
      </c>
      <c r="M346" s="87" t="s">
        <v>156</v>
      </c>
    </row>
    <row r="347" spans="1:13" s="124" customFormat="1" x14ac:dyDescent="0.2">
      <c r="A347" s="67">
        <v>76</v>
      </c>
      <c r="B347" s="66" t="str">
        <f>IF(C347=$A$2,B$2,IF(C347&lt;&gt;"",VLOOKUP($A347,enum!$A$1:$L$361,B$1),""))</f>
        <v>i_T5X=140</v>
      </c>
      <c r="C347" s="66" t="str">
        <f>IF(A347=$A$2,C$2,IF(A347&lt;&gt;"",VLOOKUP($A347,enum!$A$1:$L$361,C$1),""))</f>
        <v>CHANNEL=0..15</v>
      </c>
      <c r="D347" s="66" t="str">
        <f>IF(B347=$A$2,D$2,IF(B347&lt;&gt;"",VLOOKUP($A347,enum!$A$1:$L$361,D$1),""))</f>
        <v>TIME_ITEM</v>
      </c>
      <c r="E347" s="67" t="str">
        <f>IF(D347=$A$2,E$2,IF(D347&lt;&gt;"",VLOOKUP($A347,enum!$A$1:$L$361,E$1),""))</f>
        <v>RW</v>
      </c>
      <c r="F347" s="67" t="str">
        <f>IF(E347=$A$2,F$2,IF(E347&lt;&gt;"",VLOOKUP($A347,enum!$A$1:$L$361,F$1),""))</f>
        <v>R</v>
      </c>
      <c r="G347" s="67" t="str">
        <f>IF(F347=$A$2,G$2,IF(F347&lt;&gt;"",VLOOKUP($A347,enum!$A$1:$L$361,G$1),""))</f>
        <v>RAM</v>
      </c>
      <c r="H347" s="140" t="s">
        <v>157</v>
      </c>
      <c r="I347" s="141" t="s">
        <v>690</v>
      </c>
      <c r="J347" s="142" t="s">
        <v>125</v>
      </c>
      <c r="K347" s="143" t="s">
        <v>125</v>
      </c>
      <c r="L347" s="140" t="s">
        <v>694</v>
      </c>
      <c r="M347" s="87" t="s">
        <v>156</v>
      </c>
    </row>
    <row r="348" spans="1:13" s="124" customFormat="1" x14ac:dyDescent="0.2">
      <c r="A348" s="67">
        <v>66</v>
      </c>
      <c r="B348" s="66" t="str">
        <f>IF(C348=$A$2,B$2,IF(C348&lt;&gt;"",VLOOKUP($A348,enum!$A$1:$L$361,B$1),""))</f>
        <v>i_T61=130</v>
      </c>
      <c r="C348" s="66" t="str">
        <f>IF(A348=$A$2,C$2,IF(A348&lt;&gt;"",VLOOKUP($A348,enum!$A$1:$L$361,C$1),""))</f>
        <v>CHANNEL=0..15</v>
      </c>
      <c r="D348" s="66" t="str">
        <f>IF(B348=$A$2,D$2,IF(B348&lt;&gt;"",VLOOKUP($A348,enum!$A$1:$L$361,D$1),""))</f>
        <v>TIME_ITEM</v>
      </c>
      <c r="E348" s="67" t="str">
        <f>IF(D348=$A$2,E$2,IF(D348&lt;&gt;"",VLOOKUP($A348,enum!$A$1:$L$361,E$1),""))</f>
        <v>RW</v>
      </c>
      <c r="F348" s="67" t="str">
        <f>IF(E348=$A$2,F$2,IF(E348&lt;&gt;"",VLOOKUP($A348,enum!$A$1:$L$361,F$1),""))</f>
        <v>R</v>
      </c>
      <c r="G348" s="67" t="str">
        <f>IF(F348=$A$2,G$2,IF(F348&lt;&gt;"",VLOOKUP($A348,enum!$A$1:$L$361,G$1),""))</f>
        <v>RAM</v>
      </c>
      <c r="H348" s="140" t="s">
        <v>158</v>
      </c>
      <c r="I348" s="141" t="s">
        <v>690</v>
      </c>
      <c r="J348" s="142" t="s">
        <v>125</v>
      </c>
      <c r="K348" s="143" t="s">
        <v>125</v>
      </c>
      <c r="L348" s="140" t="s">
        <v>694</v>
      </c>
      <c r="M348" s="87" t="s">
        <v>156</v>
      </c>
    </row>
    <row r="349" spans="1:13" s="124" customFormat="1" x14ac:dyDescent="0.2">
      <c r="A349" s="67">
        <v>5</v>
      </c>
      <c r="B349" s="66" t="str">
        <f>IF(C349=$A$2,B$2,IF(C349&lt;&gt;"",VLOOKUP($A349,enum!$A$1:$L$361,B$1),""))</f>
        <v>i_T63=10</v>
      </c>
      <c r="C349" s="66" t="str">
        <f>IF(A349=$A$2,C$2,IF(A349&lt;&gt;"",VLOOKUP($A349,enum!$A$1:$L$361,C$1),""))</f>
        <v>CHANNEL=0..15</v>
      </c>
      <c r="D349" s="66" t="str">
        <f>IF(B349=$A$2,D$2,IF(B349&lt;&gt;"",VLOOKUP($A349,enum!$A$1:$L$361,D$1),""))</f>
        <v>TIME_ITEM</v>
      </c>
      <c r="E349" s="67" t="str">
        <f>IF(D349=$A$2,E$2,IF(D349&lt;&gt;"",VLOOKUP($A349,enum!$A$1:$L$361,E$1),""))</f>
        <v>RW</v>
      </c>
      <c r="F349" s="67" t="str">
        <f>IF(E349=$A$2,F$2,IF(E349&lt;&gt;"",VLOOKUP($A349,enum!$A$1:$L$361,F$1),""))</f>
        <v>R</v>
      </c>
      <c r="G349" s="67" t="str">
        <f>IF(F349=$A$2,G$2,IF(F349&lt;&gt;"",VLOOKUP($A349,enum!$A$1:$L$361,G$1),""))</f>
        <v>RAM</v>
      </c>
      <c r="H349" s="140" t="s">
        <v>160</v>
      </c>
      <c r="I349" s="141" t="s">
        <v>690</v>
      </c>
      <c r="J349" s="142" t="s">
        <v>125</v>
      </c>
      <c r="K349" s="143" t="s">
        <v>125</v>
      </c>
      <c r="L349" s="140" t="s">
        <v>694</v>
      </c>
      <c r="M349" s="87" t="s">
        <v>156</v>
      </c>
    </row>
    <row r="350" spans="1:13" s="124" customFormat="1" x14ac:dyDescent="0.2">
      <c r="A350" s="67">
        <v>6</v>
      </c>
      <c r="B350" s="66" t="str">
        <f>IF(C350=$A$2,B$2,IF(C350&lt;&gt;"",VLOOKUP($A350,enum!$A$1:$L$361,B$1),""))</f>
        <v>i_T64=11</v>
      </c>
      <c r="C350" s="66" t="str">
        <f>IF(A350=$A$2,C$2,IF(A350&lt;&gt;"",VLOOKUP($A350,enum!$A$1:$L$361,C$1),""))</f>
        <v>CHANNEL=0..15</v>
      </c>
      <c r="D350" s="66" t="str">
        <f>IF(B350=$A$2,D$2,IF(B350&lt;&gt;"",VLOOKUP($A350,enum!$A$1:$L$361,D$1),""))</f>
        <v>TIME_ITEM</v>
      </c>
      <c r="E350" s="67" t="str">
        <f>IF(D350=$A$2,E$2,IF(D350&lt;&gt;"",VLOOKUP($A350,enum!$A$1:$L$361,E$1),""))</f>
        <v>RW</v>
      </c>
      <c r="F350" s="67" t="str">
        <f>IF(E350=$A$2,F$2,IF(E350&lt;&gt;"",VLOOKUP($A350,enum!$A$1:$L$361,F$1),""))</f>
        <v>R</v>
      </c>
      <c r="G350" s="67" t="str">
        <f>IF(F350=$A$2,G$2,IF(F350&lt;&gt;"",VLOOKUP($A350,enum!$A$1:$L$361,G$1),""))</f>
        <v>RAM</v>
      </c>
      <c r="H350" s="140" t="s">
        <v>161</v>
      </c>
      <c r="I350" s="141" t="s">
        <v>690</v>
      </c>
      <c r="J350" s="142" t="s">
        <v>125</v>
      </c>
      <c r="K350" s="143" t="s">
        <v>125</v>
      </c>
      <c r="L350" s="140" t="s">
        <v>694</v>
      </c>
      <c r="M350" s="87" t="s">
        <v>156</v>
      </c>
    </row>
    <row r="351" spans="1:13" s="124" customFormat="1" x14ac:dyDescent="0.2">
      <c r="A351" s="67">
        <v>67</v>
      </c>
      <c r="B351" s="66" t="str">
        <f>IF(C351=$A$2,B$2,IF(C351&lt;&gt;"",VLOOKUP($A351,enum!$A$1:$L$361,B$1),""))</f>
        <v>i_T68=131</v>
      </c>
      <c r="C351" s="66" t="str">
        <f>IF(A351=$A$2,C$2,IF(A351&lt;&gt;"",VLOOKUP($A351,enum!$A$1:$L$361,C$1),""))</f>
        <v>CHANNEL=0..15</v>
      </c>
      <c r="D351" s="66" t="str">
        <f>IF(B351=$A$2,D$2,IF(B351&lt;&gt;"",VLOOKUP($A351,enum!$A$1:$L$361,D$1),""))</f>
        <v>TIME_ITEM</v>
      </c>
      <c r="E351" s="67" t="str">
        <f>IF(D351=$A$2,E$2,IF(D351&lt;&gt;"",VLOOKUP($A351,enum!$A$1:$L$361,E$1),""))</f>
        <v>RW</v>
      </c>
      <c r="F351" s="67" t="str">
        <f>IF(E351=$A$2,F$2,IF(E351&lt;&gt;"",VLOOKUP($A351,enum!$A$1:$L$361,F$1),""))</f>
        <v>R</v>
      </c>
      <c r="G351" s="67" t="str">
        <f>IF(F351=$A$2,G$2,IF(F351&lt;&gt;"",VLOOKUP($A351,enum!$A$1:$L$361,G$1),""))</f>
        <v>RAM</v>
      </c>
      <c r="H351" s="140" t="s">
        <v>163</v>
      </c>
      <c r="I351" s="141" t="s">
        <v>690</v>
      </c>
      <c r="J351" s="142" t="s">
        <v>125</v>
      </c>
      <c r="K351" s="143" t="s">
        <v>125</v>
      </c>
      <c r="L351" s="140" t="s">
        <v>694</v>
      </c>
      <c r="M351" s="87" t="s">
        <v>156</v>
      </c>
    </row>
    <row r="352" spans="1:13" s="124" customFormat="1" x14ac:dyDescent="0.2">
      <c r="A352" s="67">
        <v>77</v>
      </c>
      <c r="B352" s="66" t="str">
        <f>IF(C352=$A$2,B$2,IF(C352&lt;&gt;"",VLOOKUP($A352,enum!$A$1:$L$361,B$1),""))</f>
        <v>i_T6F=141</v>
      </c>
      <c r="C352" s="66" t="str">
        <f>IF(A352=$A$2,C$2,IF(A352&lt;&gt;"",VLOOKUP($A352,enum!$A$1:$L$361,C$1),""))</f>
        <v>CHANNEL=0..15</v>
      </c>
      <c r="D352" s="66" t="str">
        <f>IF(B352=$A$2,D$2,IF(B352&lt;&gt;"",VLOOKUP($A352,enum!$A$1:$L$361,D$1),""))</f>
        <v>TIME_ITEM</v>
      </c>
      <c r="E352" s="67" t="str">
        <f>IF(D352=$A$2,E$2,IF(D352&lt;&gt;"",VLOOKUP($A352,enum!$A$1:$L$361,E$1),""))</f>
        <v>RW</v>
      </c>
      <c r="F352" s="67" t="str">
        <f>IF(E352=$A$2,F$2,IF(E352&lt;&gt;"",VLOOKUP($A352,enum!$A$1:$L$361,F$1),""))</f>
        <v>R</v>
      </c>
      <c r="G352" s="67" t="str">
        <f>IF(F352=$A$2,G$2,IF(F352&lt;&gt;"",VLOOKUP($A352,enum!$A$1:$L$361,G$1),""))</f>
        <v>RAM</v>
      </c>
      <c r="H352" s="140" t="s">
        <v>165</v>
      </c>
      <c r="I352" s="141" t="s">
        <v>690</v>
      </c>
      <c r="J352" s="142" t="s">
        <v>125</v>
      </c>
      <c r="K352" s="143" t="s">
        <v>125</v>
      </c>
      <c r="L352" s="140" t="s">
        <v>694</v>
      </c>
      <c r="M352" s="87" t="s">
        <v>156</v>
      </c>
    </row>
    <row r="353" spans="1:13" s="124" customFormat="1" x14ac:dyDescent="0.2">
      <c r="A353" s="67">
        <v>78</v>
      </c>
      <c r="B353" s="66" t="str">
        <f>IF(C353=$A$2,B$2,IF(C353&lt;&gt;"",VLOOKUP($A353,enum!$A$1:$L$361,B$1),""))</f>
        <v>i_T6H=142</v>
      </c>
      <c r="C353" s="66" t="str">
        <f>IF(A353=$A$2,C$2,IF(A353&lt;&gt;"",VLOOKUP($A353,enum!$A$1:$L$361,C$1),""))</f>
        <v>CHANNEL=0..15</v>
      </c>
      <c r="D353" s="66" t="str">
        <f>IF(B353=$A$2,D$2,IF(B353&lt;&gt;"",VLOOKUP($A353,enum!$A$1:$L$361,D$1),""))</f>
        <v>TIME_ITEM</v>
      </c>
      <c r="E353" s="67" t="str">
        <f>IF(D353=$A$2,E$2,IF(D353&lt;&gt;"",VLOOKUP($A353,enum!$A$1:$L$361,E$1),""))</f>
        <v>RW</v>
      </c>
      <c r="F353" s="67" t="str">
        <f>IF(E353=$A$2,F$2,IF(E353&lt;&gt;"",VLOOKUP($A353,enum!$A$1:$L$361,F$1),""))</f>
        <v>R</v>
      </c>
      <c r="G353" s="67" t="str">
        <f>IF(F353=$A$2,G$2,IF(F353&lt;&gt;"",VLOOKUP($A353,enum!$A$1:$L$361,G$1),""))</f>
        <v>RAM</v>
      </c>
      <c r="H353" s="140" t="s">
        <v>166</v>
      </c>
      <c r="I353" s="141" t="s">
        <v>690</v>
      </c>
      <c r="J353" s="142" t="s">
        <v>125</v>
      </c>
      <c r="K353" s="143" t="s">
        <v>125</v>
      </c>
      <c r="L353" s="140" t="s">
        <v>694</v>
      </c>
      <c r="M353" s="87" t="s">
        <v>156</v>
      </c>
    </row>
    <row r="354" spans="1:13" s="124" customFormat="1" x14ac:dyDescent="0.2">
      <c r="A354" s="67">
        <v>79</v>
      </c>
      <c r="B354" s="66" t="str">
        <f>IF(C354=$A$2,B$2,IF(C354&lt;&gt;"",VLOOKUP($A354,enum!$A$1:$L$361,B$1),""))</f>
        <v>i_T6W=143</v>
      </c>
      <c r="C354" s="66" t="str">
        <f>IF(A354=$A$2,C$2,IF(A354&lt;&gt;"",VLOOKUP($A354,enum!$A$1:$L$361,C$1),""))</f>
        <v>CHANNEL=0..15</v>
      </c>
      <c r="D354" s="66" t="str">
        <f>IF(B354=$A$2,D$2,IF(B354&lt;&gt;"",VLOOKUP($A354,enum!$A$1:$L$361,D$1),""))</f>
        <v>TIME_ITEM</v>
      </c>
      <c r="E354" s="67" t="str">
        <f>IF(D354=$A$2,E$2,IF(D354&lt;&gt;"",VLOOKUP($A354,enum!$A$1:$L$361,E$1),""))</f>
        <v>RW</v>
      </c>
      <c r="F354" s="67" t="str">
        <f>IF(E354=$A$2,F$2,IF(E354&lt;&gt;"",VLOOKUP($A354,enum!$A$1:$L$361,F$1),""))</f>
        <v>R</v>
      </c>
      <c r="G354" s="67" t="str">
        <f>IF(F354=$A$2,G$2,IF(F354&lt;&gt;"",VLOOKUP($A354,enum!$A$1:$L$361,G$1),""))</f>
        <v>RAM</v>
      </c>
      <c r="H354" s="140" t="s">
        <v>167</v>
      </c>
      <c r="I354" s="141" t="s">
        <v>690</v>
      </c>
      <c r="J354" s="142" t="s">
        <v>125</v>
      </c>
      <c r="K354" s="143" t="s">
        <v>125</v>
      </c>
      <c r="L354" s="140" t="s">
        <v>694</v>
      </c>
      <c r="M354" s="87" t="s">
        <v>156</v>
      </c>
    </row>
    <row r="355" spans="1:13" s="124" customFormat="1" x14ac:dyDescent="0.2">
      <c r="A355" s="67">
        <v>80</v>
      </c>
      <c r="B355" s="66" t="str">
        <f>IF(C355=$A$2,B$2,IF(C355&lt;&gt;"",VLOOKUP($A355,enum!$A$1:$L$361,B$1),""))</f>
        <v>i_T6X=144</v>
      </c>
      <c r="C355" s="66" t="str">
        <f>IF(A355=$A$2,C$2,IF(A355&lt;&gt;"",VLOOKUP($A355,enum!$A$1:$L$361,C$1),""))</f>
        <v>CHANNEL=0..15</v>
      </c>
      <c r="D355" s="66" t="str">
        <f>IF(B355=$A$2,D$2,IF(B355&lt;&gt;"",VLOOKUP($A355,enum!$A$1:$L$361,D$1),""))</f>
        <v>TIME_ITEM</v>
      </c>
      <c r="E355" s="67" t="str">
        <f>IF(D355=$A$2,E$2,IF(D355&lt;&gt;"",VLOOKUP($A355,enum!$A$1:$L$361,E$1),""))</f>
        <v>RW</v>
      </c>
      <c r="F355" s="67" t="str">
        <f>IF(E355=$A$2,F$2,IF(E355&lt;&gt;"",VLOOKUP($A355,enum!$A$1:$L$361,F$1),""))</f>
        <v>R</v>
      </c>
      <c r="G355" s="67" t="str">
        <f>IF(F355=$A$2,G$2,IF(F355&lt;&gt;"",VLOOKUP($A355,enum!$A$1:$L$361,G$1),""))</f>
        <v>RAM</v>
      </c>
      <c r="H355" s="140" t="s">
        <v>168</v>
      </c>
      <c r="I355" s="141" t="s">
        <v>690</v>
      </c>
      <c r="J355" s="142" t="s">
        <v>125</v>
      </c>
      <c r="K355" s="143" t="s">
        <v>125</v>
      </c>
      <c r="L355" s="140" t="s">
        <v>694</v>
      </c>
      <c r="M355" s="87" t="s">
        <v>156</v>
      </c>
    </row>
    <row r="356" spans="1:13" s="124" customFormat="1" x14ac:dyDescent="0.2">
      <c r="A356" s="67">
        <v>81</v>
      </c>
      <c r="B356" s="66" t="str">
        <f>IF(C356=$A$2,B$2,IF(C356&lt;&gt;"",VLOOKUP($A356,enum!$A$1:$L$361,B$1),""))</f>
        <v>i_T6Y=145</v>
      </c>
      <c r="C356" s="66" t="str">
        <f>IF(A356=$A$2,C$2,IF(A356&lt;&gt;"",VLOOKUP($A356,enum!$A$1:$L$361,C$1),""))</f>
        <v>CHANNEL=0..15</v>
      </c>
      <c r="D356" s="66" t="str">
        <f>IF(B356=$A$2,D$2,IF(B356&lt;&gt;"",VLOOKUP($A356,enum!$A$1:$L$361,D$1),""))</f>
        <v>TIME_ITEM</v>
      </c>
      <c r="E356" s="67" t="str">
        <f>IF(D356=$A$2,E$2,IF(D356&lt;&gt;"",VLOOKUP($A356,enum!$A$1:$L$361,E$1),""))</f>
        <v>RW</v>
      </c>
      <c r="F356" s="67" t="str">
        <f>IF(E356=$A$2,F$2,IF(E356&lt;&gt;"",VLOOKUP($A356,enum!$A$1:$L$361,F$1),""))</f>
        <v>R</v>
      </c>
      <c r="G356" s="67" t="str">
        <f>IF(F356=$A$2,G$2,IF(F356&lt;&gt;"",VLOOKUP($A356,enum!$A$1:$L$361,G$1),""))</f>
        <v>RAM</v>
      </c>
      <c r="H356" s="140" t="s">
        <v>169</v>
      </c>
      <c r="I356" s="141" t="s">
        <v>690</v>
      </c>
      <c r="J356" s="142" t="s">
        <v>125</v>
      </c>
      <c r="K356" s="143" t="s">
        <v>125</v>
      </c>
      <c r="L356" s="140" t="s">
        <v>694</v>
      </c>
      <c r="M356" s="87" t="s">
        <v>156</v>
      </c>
    </row>
    <row r="357" spans="1:13" s="124" customFormat="1" x14ac:dyDescent="0.2">
      <c r="A357" s="67">
        <v>82</v>
      </c>
      <c r="B357" s="66" t="str">
        <f>IF(C357=$A$2,B$2,IF(C357&lt;&gt;"",VLOOKUP($A357,enum!$A$1:$L$361,B$1),""))</f>
        <v>i_T76=146</v>
      </c>
      <c r="C357" s="66" t="str">
        <f>IF(A357=$A$2,C$2,IF(A357&lt;&gt;"",VLOOKUP($A357,enum!$A$1:$L$361,C$1),""))</f>
        <v>CHANNEL=0..15</v>
      </c>
      <c r="D357" s="66" t="str">
        <f>IF(B357=$A$2,D$2,IF(B357&lt;&gt;"",VLOOKUP($A357,enum!$A$1:$L$361,D$1),""))</f>
        <v>TIME_ITEM</v>
      </c>
      <c r="E357" s="67" t="str">
        <f>IF(D357=$A$2,E$2,IF(D357&lt;&gt;"",VLOOKUP($A357,enum!$A$1:$L$361,E$1),""))</f>
        <v>RW</v>
      </c>
      <c r="F357" s="67" t="str">
        <f>IF(E357=$A$2,F$2,IF(E357&lt;&gt;"",VLOOKUP($A357,enum!$A$1:$L$361,F$1),""))</f>
        <v>R</v>
      </c>
      <c r="G357" s="67" t="str">
        <f>IF(F357=$A$2,G$2,IF(F357&lt;&gt;"",VLOOKUP($A357,enum!$A$1:$L$361,G$1),""))</f>
        <v>RAM</v>
      </c>
      <c r="H357" s="140" t="s">
        <v>170</v>
      </c>
      <c r="I357" s="141" t="s">
        <v>690</v>
      </c>
      <c r="J357" s="142" t="s">
        <v>125</v>
      </c>
      <c r="K357" s="143" t="s">
        <v>125</v>
      </c>
      <c r="L357" s="140" t="s">
        <v>694</v>
      </c>
      <c r="M357" s="87" t="s">
        <v>156</v>
      </c>
    </row>
    <row r="358" spans="1:13" s="124" customFormat="1" x14ac:dyDescent="0.2">
      <c r="A358" s="67">
        <v>83</v>
      </c>
      <c r="B358" s="66" t="str">
        <f>IF(C358=$A$2,B$2,IF(C358&lt;&gt;"",VLOOKUP($A358,enum!$A$1:$L$361,B$1),""))</f>
        <v>i_T7B=147</v>
      </c>
      <c r="C358" s="66" t="str">
        <f>IF(A358=$A$2,C$2,IF(A358&lt;&gt;"",VLOOKUP($A358,enum!$A$1:$L$361,C$1),""))</f>
        <v>CHANNEL=0..15</v>
      </c>
      <c r="D358" s="66" t="str">
        <f>IF(B358=$A$2,D$2,IF(B358&lt;&gt;"",VLOOKUP($A358,enum!$A$1:$L$361,D$1),""))</f>
        <v>TIME_ITEM</v>
      </c>
      <c r="E358" s="67" t="str">
        <f>IF(D358=$A$2,E$2,IF(D358&lt;&gt;"",VLOOKUP($A358,enum!$A$1:$L$361,E$1),""))</f>
        <v>RW</v>
      </c>
      <c r="F358" s="67" t="str">
        <f>IF(E358=$A$2,F$2,IF(E358&lt;&gt;"",VLOOKUP($A358,enum!$A$1:$L$361,F$1),""))</f>
        <v>R</v>
      </c>
      <c r="G358" s="67" t="str">
        <f>IF(F358=$A$2,G$2,IF(F358&lt;&gt;"",VLOOKUP($A358,enum!$A$1:$L$361,G$1),""))</f>
        <v>RAM</v>
      </c>
      <c r="H358" s="140" t="s">
        <v>172</v>
      </c>
      <c r="I358" s="141" t="s">
        <v>690</v>
      </c>
      <c r="J358" s="142" t="s">
        <v>125</v>
      </c>
      <c r="K358" s="143" t="s">
        <v>125</v>
      </c>
      <c r="L358" s="140" t="s">
        <v>694</v>
      </c>
      <c r="M358" s="87" t="s">
        <v>156</v>
      </c>
    </row>
    <row r="359" spans="1:13" s="124" customFormat="1" x14ac:dyDescent="0.2">
      <c r="A359" s="67">
        <v>84</v>
      </c>
      <c r="B359" s="66" t="str">
        <f>IF(C359=$A$2,B$2,IF(C359&lt;&gt;"",VLOOKUP($A359,enum!$A$1:$L$361,B$1),""))</f>
        <v>i_T81=148</v>
      </c>
      <c r="C359" s="66" t="str">
        <f>IF(A359=$A$2,C$2,IF(A359&lt;&gt;"",VLOOKUP($A359,enum!$A$1:$L$361,C$1),""))</f>
        <v>CHANNEL=0..15</v>
      </c>
      <c r="D359" s="66" t="str">
        <f>IF(B359=$A$2,D$2,IF(B359&lt;&gt;"",VLOOKUP($A359,enum!$A$1:$L$361,D$1),""))</f>
        <v>TIME_ITEM</v>
      </c>
      <c r="E359" s="67" t="str">
        <f>IF(D359=$A$2,E$2,IF(D359&lt;&gt;"",VLOOKUP($A359,enum!$A$1:$L$361,E$1),""))</f>
        <v>RW</v>
      </c>
      <c r="F359" s="67" t="str">
        <f>IF(E359=$A$2,F$2,IF(E359&lt;&gt;"",VLOOKUP($A359,enum!$A$1:$L$361,F$1),""))</f>
        <v>R</v>
      </c>
      <c r="G359" s="67" t="str">
        <f>IF(F359=$A$2,G$2,IF(F359&lt;&gt;"",VLOOKUP($A359,enum!$A$1:$L$361,G$1),""))</f>
        <v>RAM</v>
      </c>
      <c r="H359" s="140" t="s">
        <v>173</v>
      </c>
      <c r="I359" s="141" t="s">
        <v>690</v>
      </c>
      <c r="J359" s="142" t="s">
        <v>174</v>
      </c>
      <c r="K359" s="143" t="s">
        <v>139</v>
      </c>
      <c r="L359" s="140" t="s">
        <v>970</v>
      </c>
      <c r="M359" s="87" t="s">
        <v>969</v>
      </c>
    </row>
    <row r="360" spans="1:13" s="124" customFormat="1" x14ac:dyDescent="0.2">
      <c r="A360" s="67">
        <v>85</v>
      </c>
      <c r="B360" s="66" t="str">
        <f>IF(C360=$A$2,B$2,IF(C360&lt;&gt;"",VLOOKUP($A360,enum!$A$1:$L$361,B$1),""))</f>
        <v>i_T82=149</v>
      </c>
      <c r="C360" s="66" t="str">
        <f>IF(A360=$A$2,C$2,IF(A360&lt;&gt;"",VLOOKUP($A360,enum!$A$1:$L$361,C$1),""))</f>
        <v>CHANNEL=0..15</v>
      </c>
      <c r="D360" s="66" t="str">
        <f>IF(B360=$A$2,D$2,IF(B360&lt;&gt;"",VLOOKUP($A360,enum!$A$1:$L$361,D$1),""))</f>
        <v>TIME_ITEM</v>
      </c>
      <c r="E360" s="67" t="str">
        <f>IF(D360=$A$2,E$2,IF(D360&lt;&gt;"",VLOOKUP($A360,enum!$A$1:$L$361,E$1),""))</f>
        <v>RW</v>
      </c>
      <c r="F360" s="67" t="str">
        <f>IF(E360=$A$2,F$2,IF(E360&lt;&gt;"",VLOOKUP($A360,enum!$A$1:$L$361,F$1),""))</f>
        <v>R</v>
      </c>
      <c r="G360" s="67" t="str">
        <f>IF(F360=$A$2,G$2,IF(F360&lt;&gt;"",VLOOKUP($A360,enum!$A$1:$L$361,G$1),""))</f>
        <v>RAM</v>
      </c>
      <c r="H360" s="140" t="s">
        <v>175</v>
      </c>
      <c r="I360" s="141" t="s">
        <v>690</v>
      </c>
      <c r="J360" s="142" t="s">
        <v>176</v>
      </c>
      <c r="K360" s="143" t="s">
        <v>139</v>
      </c>
      <c r="L360" s="140" t="s">
        <v>982</v>
      </c>
      <c r="M360" s="87" t="s">
        <v>971</v>
      </c>
    </row>
    <row r="361" spans="1:13" s="124" customFormat="1" x14ac:dyDescent="0.2">
      <c r="A361" s="67">
        <v>86</v>
      </c>
      <c r="B361" s="66" t="str">
        <f>IF(C361=$A$2,B$2,IF(C361&lt;&gt;"",VLOOKUP($A361,enum!$A$1:$L$361,B$1),""))</f>
        <v>i_T84=150</v>
      </c>
      <c r="C361" s="66" t="str">
        <f>IF(A361=$A$2,C$2,IF(A361&lt;&gt;"",VLOOKUP($A361,enum!$A$1:$L$361,C$1),""))</f>
        <v>CHANNEL=0..15</v>
      </c>
      <c r="D361" s="66" t="str">
        <f>IF(B361=$A$2,D$2,IF(B361&lt;&gt;"",VLOOKUP($A361,enum!$A$1:$L$361,D$1),""))</f>
        <v>TIME_ITEM</v>
      </c>
      <c r="E361" s="67" t="str">
        <f>IF(D361=$A$2,E$2,IF(D361&lt;&gt;"",VLOOKUP($A361,enum!$A$1:$L$361,E$1),""))</f>
        <v>RW</v>
      </c>
      <c r="F361" s="67" t="str">
        <f>IF(E361=$A$2,F$2,IF(E361&lt;&gt;"",VLOOKUP($A361,enum!$A$1:$L$361,F$1),""))</f>
        <v>R</v>
      </c>
      <c r="G361" s="67" t="str">
        <f>IF(F361=$A$2,G$2,IF(F361&lt;&gt;"",VLOOKUP($A361,enum!$A$1:$L$361,G$1),""))</f>
        <v>RAM</v>
      </c>
      <c r="H361" s="140" t="s">
        <v>177</v>
      </c>
      <c r="I361" s="141" t="s">
        <v>690</v>
      </c>
      <c r="J361" s="142" t="s">
        <v>178</v>
      </c>
      <c r="K361" s="143" t="s">
        <v>146</v>
      </c>
      <c r="L361" s="154" t="s">
        <v>1114</v>
      </c>
      <c r="M361" s="87" t="s">
        <v>972</v>
      </c>
    </row>
    <row r="362" spans="1:13" s="124" customFormat="1" x14ac:dyDescent="0.2">
      <c r="A362" s="67">
        <v>87</v>
      </c>
      <c r="B362" s="66" t="str">
        <f>IF(C362=$A$2,B$2,IF(C362&lt;&gt;"",VLOOKUP($A362,enum!$A$1:$L$361,B$1),""))</f>
        <v>i_T91=151</v>
      </c>
      <c r="C362" s="66" t="str">
        <f>IF(A362=$A$2,C$2,IF(A362&lt;&gt;"",VLOOKUP($A362,enum!$A$1:$L$361,C$1),""))</f>
        <v>CHANNEL=0..15</v>
      </c>
      <c r="D362" s="66" t="str">
        <f>IF(B362=$A$2,D$2,IF(B362&lt;&gt;"",VLOOKUP($A362,enum!$A$1:$L$361,D$1),""))</f>
        <v>TIME_ITEM</v>
      </c>
      <c r="E362" s="67" t="str">
        <f>IF(D362=$A$2,E$2,IF(D362&lt;&gt;"",VLOOKUP($A362,enum!$A$1:$L$361,E$1),""))</f>
        <v>RW</v>
      </c>
      <c r="F362" s="67" t="str">
        <f>IF(E362=$A$2,F$2,IF(E362&lt;&gt;"",VLOOKUP($A362,enum!$A$1:$L$361,F$1),""))</f>
        <v>R</v>
      </c>
      <c r="G362" s="67" t="str">
        <f>IF(F362=$A$2,G$2,IF(F362&lt;&gt;"",VLOOKUP($A362,enum!$A$1:$L$361,G$1),""))</f>
        <v>RAM</v>
      </c>
      <c r="H362" s="140" t="s">
        <v>179</v>
      </c>
      <c r="I362" s="141" t="s">
        <v>690</v>
      </c>
      <c r="J362" s="142" t="s">
        <v>125</v>
      </c>
      <c r="K362" s="143" t="s">
        <v>125</v>
      </c>
      <c r="L362" s="140" t="s">
        <v>694</v>
      </c>
      <c r="M362" s="87" t="s">
        <v>156</v>
      </c>
    </row>
    <row r="363" spans="1:13" s="124" customFormat="1" x14ac:dyDescent="0.2">
      <c r="A363" s="67">
        <v>68</v>
      </c>
      <c r="B363" s="66" t="str">
        <f>IF(C363=$A$2,B$2,IF(C363&lt;&gt;"",VLOOKUP($A363,enum!$A$1:$L$361,B$1),""))</f>
        <v>i_T93=132</v>
      </c>
      <c r="C363" s="66" t="str">
        <f>IF(A363=$A$2,C$2,IF(A363&lt;&gt;"",VLOOKUP($A363,enum!$A$1:$L$361,C$1),""))</f>
        <v>CHANNEL=0..15</v>
      </c>
      <c r="D363" s="66" t="str">
        <f>IF(B363=$A$2,D$2,IF(B363&lt;&gt;"",VLOOKUP($A363,enum!$A$1:$L$361,D$1),""))</f>
        <v>TIME_ITEM</v>
      </c>
      <c r="E363" s="67" t="str">
        <f>IF(D363=$A$2,E$2,IF(D363&lt;&gt;"",VLOOKUP($A363,enum!$A$1:$L$361,E$1),""))</f>
        <v>RW</v>
      </c>
      <c r="F363" s="67" t="str">
        <f>IF(E363=$A$2,F$2,IF(E363&lt;&gt;"",VLOOKUP($A363,enum!$A$1:$L$361,F$1),""))</f>
        <v>R</v>
      </c>
      <c r="G363" s="67" t="str">
        <f>IF(F363=$A$2,G$2,IF(F363&lt;&gt;"",VLOOKUP($A363,enum!$A$1:$L$361,G$1),""))</f>
        <v>RAM</v>
      </c>
      <c r="H363" s="140" t="s">
        <v>180</v>
      </c>
      <c r="I363" s="141" t="s">
        <v>690</v>
      </c>
      <c r="J363" s="142" t="s">
        <v>125</v>
      </c>
      <c r="K363" s="143" t="s">
        <v>125</v>
      </c>
      <c r="L363" s="140" t="s">
        <v>694</v>
      </c>
      <c r="M363" s="87" t="s">
        <v>156</v>
      </c>
    </row>
    <row r="364" spans="1:13" s="124" customFormat="1" x14ac:dyDescent="0.2">
      <c r="A364" s="67">
        <v>88</v>
      </c>
      <c r="B364" s="66" t="str">
        <f>IF(C364=$A$2,B$2,IF(C364&lt;&gt;"",VLOOKUP($A364,enum!$A$1:$L$361,B$1),""))</f>
        <v>i_T94=152</v>
      </c>
      <c r="C364" s="66" t="str">
        <f>IF(A364=$A$2,C$2,IF(A364&lt;&gt;"",VLOOKUP($A364,enum!$A$1:$L$361,C$1),""))</f>
        <v>CHANNEL=0..15</v>
      </c>
      <c r="D364" s="66" t="str">
        <f>IF(B364=$A$2,D$2,IF(B364&lt;&gt;"",VLOOKUP($A364,enum!$A$1:$L$361,D$1),""))</f>
        <v>TIME_ITEM</v>
      </c>
      <c r="E364" s="67" t="str">
        <f>IF(D364=$A$2,E$2,IF(D364&lt;&gt;"",VLOOKUP($A364,enum!$A$1:$L$361,E$1),""))</f>
        <v>RW</v>
      </c>
      <c r="F364" s="67" t="str">
        <f>IF(E364=$A$2,F$2,IF(E364&lt;&gt;"",VLOOKUP($A364,enum!$A$1:$L$361,F$1),""))</f>
        <v>R</v>
      </c>
      <c r="G364" s="67" t="str">
        <f>IF(F364=$A$2,G$2,IF(F364&lt;&gt;"",VLOOKUP($A364,enum!$A$1:$L$361,G$1),""))</f>
        <v>RAM</v>
      </c>
      <c r="H364" s="140" t="s">
        <v>181</v>
      </c>
      <c r="I364" s="141" t="s">
        <v>690</v>
      </c>
      <c r="J364" s="142" t="s">
        <v>125</v>
      </c>
      <c r="K364" s="143" t="s">
        <v>125</v>
      </c>
      <c r="L364" s="140" t="s">
        <v>694</v>
      </c>
      <c r="M364" s="87" t="s">
        <v>156</v>
      </c>
    </row>
    <row r="365" spans="1:13" s="124" customFormat="1" x14ac:dyDescent="0.2">
      <c r="A365" s="67">
        <v>69</v>
      </c>
      <c r="B365" s="66" t="str">
        <f>IF(C365=$A$2,B$2,IF(C365&lt;&gt;"",VLOOKUP($A365,enum!$A$1:$L$361,B$1),""))</f>
        <v>i_T95=133</v>
      </c>
      <c r="C365" s="66" t="str">
        <f>IF(A365=$A$2,C$2,IF(A365&lt;&gt;"",VLOOKUP($A365,enum!$A$1:$L$361,C$1),""))</f>
        <v>CHANNEL=0..15</v>
      </c>
      <c r="D365" s="66" t="str">
        <f>IF(B365=$A$2,D$2,IF(B365&lt;&gt;"",VLOOKUP($A365,enum!$A$1:$L$361,D$1),""))</f>
        <v>TIME_ITEM</v>
      </c>
      <c r="E365" s="67" t="str">
        <f>IF(D365=$A$2,E$2,IF(D365&lt;&gt;"",VLOOKUP($A365,enum!$A$1:$L$361,E$1),""))</f>
        <v>RW</v>
      </c>
      <c r="F365" s="67" t="str">
        <f>IF(E365=$A$2,F$2,IF(E365&lt;&gt;"",VLOOKUP($A365,enum!$A$1:$L$361,F$1),""))</f>
        <v>R</v>
      </c>
      <c r="G365" s="67" t="str">
        <f>IF(F365=$A$2,G$2,IF(F365&lt;&gt;"",VLOOKUP($A365,enum!$A$1:$L$361,G$1),""))</f>
        <v>RAM</v>
      </c>
      <c r="H365" s="140" t="s">
        <v>182</v>
      </c>
      <c r="I365" s="141" t="s">
        <v>690</v>
      </c>
      <c r="J365" s="142" t="s">
        <v>125</v>
      </c>
      <c r="K365" s="143" t="s">
        <v>125</v>
      </c>
      <c r="L365" s="140" t="s">
        <v>694</v>
      </c>
      <c r="M365" s="87" t="s">
        <v>156</v>
      </c>
    </row>
    <row r="366" spans="1:13" s="124" customFormat="1" x14ac:dyDescent="0.2">
      <c r="A366" s="67">
        <v>70</v>
      </c>
      <c r="B366" s="66" t="str">
        <f>IF(C366=$A$2,B$2,IF(C366&lt;&gt;"",VLOOKUP($A366,enum!$A$1:$L$361,B$1),""))</f>
        <v>i_T96=134</v>
      </c>
      <c r="C366" s="66" t="str">
        <f>IF(A366=$A$2,C$2,IF(A366&lt;&gt;"",VLOOKUP($A366,enum!$A$1:$L$361,C$1),""))</f>
        <v>CHANNEL=0..15</v>
      </c>
      <c r="D366" s="66" t="str">
        <f>IF(B366=$A$2,D$2,IF(B366&lt;&gt;"",VLOOKUP($A366,enum!$A$1:$L$361,D$1),""))</f>
        <v>TIME_ITEM</v>
      </c>
      <c r="E366" s="67" t="str">
        <f>IF(D366=$A$2,E$2,IF(D366&lt;&gt;"",VLOOKUP($A366,enum!$A$1:$L$361,E$1),""))</f>
        <v>RW</v>
      </c>
      <c r="F366" s="67" t="str">
        <f>IF(E366=$A$2,F$2,IF(E366&lt;&gt;"",VLOOKUP($A366,enum!$A$1:$L$361,F$1),""))</f>
        <v>R</v>
      </c>
      <c r="G366" s="67" t="str">
        <f>IF(F366=$A$2,G$2,IF(F366&lt;&gt;"",VLOOKUP($A366,enum!$A$1:$L$361,G$1),""))</f>
        <v>RAM</v>
      </c>
      <c r="H366" s="140" t="s">
        <v>183</v>
      </c>
      <c r="I366" s="141" t="s">
        <v>690</v>
      </c>
      <c r="J366" s="142" t="s">
        <v>125</v>
      </c>
      <c r="K366" s="143" t="s">
        <v>125</v>
      </c>
      <c r="L366" s="140" t="s">
        <v>694</v>
      </c>
      <c r="M366" s="87" t="s">
        <v>156</v>
      </c>
    </row>
    <row r="367" spans="1:13" s="124" customFormat="1" x14ac:dyDescent="0.2">
      <c r="A367" s="67">
        <v>89</v>
      </c>
      <c r="B367" s="66" t="str">
        <f>IF(C367=$A$2,B$2,IF(C367&lt;&gt;"",VLOOKUP($A367,enum!$A$1:$L$361,B$1),""))</f>
        <v>i_T9E=153</v>
      </c>
      <c r="C367" s="66" t="str">
        <f>IF(A367=$A$2,C$2,IF(A367&lt;&gt;"",VLOOKUP($A367,enum!$A$1:$L$361,C$1),""))</f>
        <v>CHANNEL=0..15</v>
      </c>
      <c r="D367" s="66" t="str">
        <f>IF(B367=$A$2,D$2,IF(B367&lt;&gt;"",VLOOKUP($A367,enum!$A$1:$L$361,D$1),""))</f>
        <v>TIME_ITEM</v>
      </c>
      <c r="E367" s="67" t="str">
        <f>IF(D367=$A$2,E$2,IF(D367&lt;&gt;"",VLOOKUP($A367,enum!$A$1:$L$361,E$1),""))</f>
        <v>RW</v>
      </c>
      <c r="F367" s="67" t="str">
        <f>IF(E367=$A$2,F$2,IF(E367&lt;&gt;"",VLOOKUP($A367,enum!$A$1:$L$361,F$1),""))</f>
        <v>R</v>
      </c>
      <c r="G367" s="67" t="str">
        <f>IF(F367=$A$2,G$2,IF(F367&lt;&gt;"",VLOOKUP($A367,enum!$A$1:$L$361,G$1),""))</f>
        <v>RAM</v>
      </c>
      <c r="H367" s="140" t="s">
        <v>184</v>
      </c>
      <c r="I367" s="141" t="s">
        <v>690</v>
      </c>
      <c r="J367" s="142" t="s">
        <v>125</v>
      </c>
      <c r="K367" s="143" t="s">
        <v>125</v>
      </c>
      <c r="L367" s="140" t="s">
        <v>694</v>
      </c>
      <c r="M367" s="87" t="s">
        <v>156</v>
      </c>
    </row>
    <row r="368" spans="1:13" s="124" customFormat="1" x14ac:dyDescent="0.2">
      <c r="A368" s="67">
        <v>90</v>
      </c>
      <c r="B368" s="66" t="str">
        <f>IF(C368=$A$2,B$2,IF(C368&lt;&gt;"",VLOOKUP($A368,enum!$A$1:$L$361,B$1),""))</f>
        <v>i_T9F=154</v>
      </c>
      <c r="C368" s="66" t="str">
        <f>IF(A368=$A$2,C$2,IF(A368&lt;&gt;"",VLOOKUP($A368,enum!$A$1:$L$361,C$1),""))</f>
        <v>CHANNEL=0..15</v>
      </c>
      <c r="D368" s="66" t="str">
        <f>IF(B368=$A$2,D$2,IF(B368&lt;&gt;"",VLOOKUP($A368,enum!$A$1:$L$361,D$1),""))</f>
        <v>TIME_ITEM</v>
      </c>
      <c r="E368" s="67" t="str">
        <f>IF(D368=$A$2,E$2,IF(D368&lt;&gt;"",VLOOKUP($A368,enum!$A$1:$L$361,E$1),""))</f>
        <v>RW</v>
      </c>
      <c r="F368" s="67" t="str">
        <f>IF(E368=$A$2,F$2,IF(E368&lt;&gt;"",VLOOKUP($A368,enum!$A$1:$L$361,F$1),""))</f>
        <v>R</v>
      </c>
      <c r="G368" s="67" t="str">
        <f>IF(F368=$A$2,G$2,IF(F368&lt;&gt;"",VLOOKUP($A368,enum!$A$1:$L$361,G$1),""))</f>
        <v>RAM</v>
      </c>
      <c r="H368" s="140" t="s">
        <v>185</v>
      </c>
      <c r="I368" s="141" t="s">
        <v>690</v>
      </c>
      <c r="J368" s="142" t="s">
        <v>125</v>
      </c>
      <c r="K368" s="143" t="s">
        <v>125</v>
      </c>
      <c r="L368" s="140" t="s">
        <v>694</v>
      </c>
      <c r="M368" s="87" t="s">
        <v>156</v>
      </c>
    </row>
    <row r="369" spans="1:13" s="124" customFormat="1" x14ac:dyDescent="0.2">
      <c r="A369" s="67">
        <v>71</v>
      </c>
      <c r="B369" s="66" t="str">
        <f>IF(C369=$A$2,B$2,IF(C369&lt;&gt;"",VLOOKUP($A369,enum!$A$1:$L$361,B$1),""))</f>
        <v>i_T9I=135</v>
      </c>
      <c r="C369" s="66" t="str">
        <f>IF(A369=$A$2,C$2,IF(A369&lt;&gt;"",VLOOKUP($A369,enum!$A$1:$L$361,C$1),""))</f>
        <v>CHANNEL=0..15</v>
      </c>
      <c r="D369" s="66" t="str">
        <f>IF(B369=$A$2,D$2,IF(B369&lt;&gt;"",VLOOKUP($A369,enum!$A$1:$L$361,D$1),""))</f>
        <v>TIME_ITEM</v>
      </c>
      <c r="E369" s="67" t="str">
        <f>IF(D369=$A$2,E$2,IF(D369&lt;&gt;"",VLOOKUP($A369,enum!$A$1:$L$361,E$1),""))</f>
        <v>RW</v>
      </c>
      <c r="F369" s="67" t="str">
        <f>IF(E369=$A$2,F$2,IF(E369&lt;&gt;"",VLOOKUP($A369,enum!$A$1:$L$361,F$1),""))</f>
        <v>R</v>
      </c>
      <c r="G369" s="67" t="str">
        <f>IF(F369=$A$2,G$2,IF(F369&lt;&gt;"",VLOOKUP($A369,enum!$A$1:$L$361,G$1),""))</f>
        <v>RAM</v>
      </c>
      <c r="H369" s="140" t="s">
        <v>186</v>
      </c>
      <c r="I369" s="141" t="s">
        <v>690</v>
      </c>
      <c r="J369" s="142" t="s">
        <v>125</v>
      </c>
      <c r="K369" s="143" t="s">
        <v>125</v>
      </c>
      <c r="L369" s="140" t="s">
        <v>694</v>
      </c>
      <c r="M369" s="87" t="s">
        <v>156</v>
      </c>
    </row>
    <row r="370" spans="1:13" s="124" customFormat="1" x14ac:dyDescent="0.2">
      <c r="A370" s="67">
        <v>7</v>
      </c>
      <c r="B370" s="66" t="str">
        <f>IF(C370=$A$2,B$2,IF(C370&lt;&gt;"",VLOOKUP($A370,enum!$A$1:$L$361,B$1),""))</f>
        <v>i_T101=14</v>
      </c>
      <c r="C370" s="66" t="str">
        <f>IF(A370=$A$2,C$2,IF(A370&lt;&gt;"",VLOOKUP($A370,enum!$A$1:$L$361,C$1),""))</f>
        <v>CHANNEL=0..15</v>
      </c>
      <c r="D370" s="66" t="str">
        <f>IF(B370=$A$2,D$2,IF(B370&lt;&gt;"",VLOOKUP($A370,enum!$A$1:$L$361,D$1),""))</f>
        <v>TIME_ITEM</v>
      </c>
      <c r="E370" s="67" t="str">
        <f>IF(D370=$A$2,E$2,IF(D370&lt;&gt;"",VLOOKUP($A370,enum!$A$1:$L$361,E$1),""))</f>
        <v>RW</v>
      </c>
      <c r="F370" s="67" t="str">
        <f>IF(E370=$A$2,F$2,IF(E370&lt;&gt;"",VLOOKUP($A370,enum!$A$1:$L$361,F$1),""))</f>
        <v>R</v>
      </c>
      <c r="G370" s="67" t="str">
        <f>IF(F370=$A$2,G$2,IF(F370&lt;&gt;"",VLOOKUP($A370,enum!$A$1:$L$361,G$1),""))</f>
        <v>RAM</v>
      </c>
      <c r="H370" s="140" t="s">
        <v>187</v>
      </c>
      <c r="I370" s="141" t="s">
        <v>690</v>
      </c>
      <c r="J370" s="142" t="s">
        <v>125</v>
      </c>
      <c r="K370" s="143" t="s">
        <v>125</v>
      </c>
      <c r="L370" s="140" t="s">
        <v>694</v>
      </c>
      <c r="M370" s="87" t="s">
        <v>156</v>
      </c>
    </row>
    <row r="371" spans="1:13" s="124" customFormat="1" x14ac:dyDescent="0.2">
      <c r="A371" s="67">
        <v>8</v>
      </c>
      <c r="B371" s="66" t="str">
        <f>IF(C371=$A$2,B$2,IF(C371&lt;&gt;"",VLOOKUP($A371,enum!$A$1:$L$361,B$1),""))</f>
        <v>i_T102=15</v>
      </c>
      <c r="C371" s="66" t="str">
        <f>IF(A371=$A$2,C$2,IF(A371&lt;&gt;"",VLOOKUP($A371,enum!$A$1:$L$361,C$1),""))</f>
        <v>CHANNEL=0..15</v>
      </c>
      <c r="D371" s="66" t="str">
        <f>IF(B371=$A$2,D$2,IF(B371&lt;&gt;"",VLOOKUP($A371,enum!$A$1:$L$361,D$1),""))</f>
        <v>TIME_ITEM</v>
      </c>
      <c r="E371" s="67" t="str">
        <f>IF(D371=$A$2,E$2,IF(D371&lt;&gt;"",VLOOKUP($A371,enum!$A$1:$L$361,E$1),""))</f>
        <v>RW</v>
      </c>
      <c r="F371" s="67" t="str">
        <f>IF(E371=$A$2,F$2,IF(E371&lt;&gt;"",VLOOKUP($A371,enum!$A$1:$L$361,F$1),""))</f>
        <v>R</v>
      </c>
      <c r="G371" s="67" t="str">
        <f>IF(F371=$A$2,G$2,IF(F371&lt;&gt;"",VLOOKUP($A371,enum!$A$1:$L$361,G$1),""))</f>
        <v>RAM</v>
      </c>
      <c r="H371" s="140" t="s">
        <v>189</v>
      </c>
      <c r="I371" s="141" t="s">
        <v>690</v>
      </c>
      <c r="J371" s="142" t="s">
        <v>125</v>
      </c>
      <c r="K371" s="143" t="s">
        <v>125</v>
      </c>
      <c r="L371" s="140" t="s">
        <v>694</v>
      </c>
      <c r="M371" s="87" t="s">
        <v>156</v>
      </c>
    </row>
    <row r="372" spans="1:13" s="124" customFormat="1" x14ac:dyDescent="0.2">
      <c r="A372" s="67">
        <v>91</v>
      </c>
      <c r="B372" s="66" t="str">
        <f>IF(C372=$A$2,B$2,IF(C372&lt;&gt;"",VLOOKUP($A372,enum!$A$1:$L$361,B$1),""))</f>
        <v>i_T105=155</v>
      </c>
      <c r="C372" s="66" t="str">
        <f>IF(A372=$A$2,C$2,IF(A372&lt;&gt;"",VLOOKUP($A372,enum!$A$1:$L$361,C$1),""))</f>
        <v>CHANNEL=0..15</v>
      </c>
      <c r="D372" s="66" t="str">
        <f>IF(B372=$A$2,D$2,IF(B372&lt;&gt;"",VLOOKUP($A372,enum!$A$1:$L$361,D$1),""))</f>
        <v>TIME_ITEM</v>
      </c>
      <c r="E372" s="67" t="str">
        <f>IF(D372=$A$2,E$2,IF(D372&lt;&gt;"",VLOOKUP($A372,enum!$A$1:$L$361,E$1),""))</f>
        <v>RW</v>
      </c>
      <c r="F372" s="67" t="str">
        <f>IF(E372=$A$2,F$2,IF(E372&lt;&gt;"",VLOOKUP($A372,enum!$A$1:$L$361,F$1),""))</f>
        <v>R</v>
      </c>
      <c r="G372" s="67" t="str">
        <f>IF(F372=$A$2,G$2,IF(F372&lt;&gt;"",VLOOKUP($A372,enum!$A$1:$L$361,G$1),""))</f>
        <v>RAM</v>
      </c>
      <c r="H372" s="140" t="s">
        <v>192</v>
      </c>
      <c r="I372" s="141" t="s">
        <v>690</v>
      </c>
      <c r="J372" s="142" t="s">
        <v>125</v>
      </c>
      <c r="K372" s="143" t="s">
        <v>125</v>
      </c>
      <c r="L372" s="140" t="s">
        <v>694</v>
      </c>
      <c r="M372" s="87" t="s">
        <v>156</v>
      </c>
    </row>
    <row r="373" spans="1:13" s="124" customFormat="1" x14ac:dyDescent="0.2">
      <c r="A373" s="67">
        <v>92</v>
      </c>
      <c r="B373" s="66" t="str">
        <f>IF(C373=$A$2,B$2,IF(C373&lt;&gt;"",VLOOKUP($A373,enum!$A$1:$L$361,B$1),""))</f>
        <v>i_T106=156</v>
      </c>
      <c r="C373" s="66" t="str">
        <f>IF(A373=$A$2,C$2,IF(A373&lt;&gt;"",VLOOKUP($A373,enum!$A$1:$L$361,C$1),""))</f>
        <v>CHANNEL=0..15</v>
      </c>
      <c r="D373" s="66" t="str">
        <f>IF(B373=$A$2,D$2,IF(B373&lt;&gt;"",VLOOKUP($A373,enum!$A$1:$L$361,D$1),""))</f>
        <v>TIME_ITEM</v>
      </c>
      <c r="E373" s="67" t="str">
        <f>IF(D373=$A$2,E$2,IF(D373&lt;&gt;"",VLOOKUP($A373,enum!$A$1:$L$361,E$1),""))</f>
        <v>RW</v>
      </c>
      <c r="F373" s="67" t="str">
        <f>IF(E373=$A$2,F$2,IF(E373&lt;&gt;"",VLOOKUP($A373,enum!$A$1:$L$361,F$1),""))</f>
        <v>R</v>
      </c>
      <c r="G373" s="67" t="str">
        <f>IF(F373=$A$2,G$2,IF(F373&lt;&gt;"",VLOOKUP($A373,enum!$A$1:$L$361,G$1),""))</f>
        <v>RAM</v>
      </c>
      <c r="H373" s="140" t="s">
        <v>193</v>
      </c>
      <c r="I373" s="141" t="s">
        <v>690</v>
      </c>
      <c r="J373" s="142" t="s">
        <v>125</v>
      </c>
      <c r="K373" s="143" t="s">
        <v>125</v>
      </c>
      <c r="L373" s="140" t="s">
        <v>694</v>
      </c>
      <c r="M373" s="87" t="s">
        <v>156</v>
      </c>
    </row>
    <row r="374" spans="1:13" s="124" customFormat="1" x14ac:dyDescent="0.2">
      <c r="A374" s="67">
        <v>72</v>
      </c>
      <c r="B374" s="66" t="str">
        <f>IF(C374=$A$2,B$2,IF(C374&lt;&gt;"",VLOOKUP($A374,enum!$A$1:$L$361,B$1),""))</f>
        <v>i_T107=136</v>
      </c>
      <c r="C374" s="66" t="str">
        <f>IF(A374=$A$2,C$2,IF(A374&lt;&gt;"",VLOOKUP($A374,enum!$A$1:$L$361,C$1),""))</f>
        <v>CHANNEL=0..15</v>
      </c>
      <c r="D374" s="66" t="str">
        <f>IF(B374=$A$2,D$2,IF(B374&lt;&gt;"",VLOOKUP($A374,enum!$A$1:$L$361,D$1),""))</f>
        <v>TIME_ITEM</v>
      </c>
      <c r="E374" s="67" t="str">
        <f>IF(D374=$A$2,E$2,IF(D374&lt;&gt;"",VLOOKUP($A374,enum!$A$1:$L$361,E$1),""))</f>
        <v>RW</v>
      </c>
      <c r="F374" s="67" t="str">
        <f>IF(E374=$A$2,F$2,IF(E374&lt;&gt;"",VLOOKUP($A374,enum!$A$1:$L$361,F$1),""))</f>
        <v>R</v>
      </c>
      <c r="G374" s="67" t="str">
        <f>IF(F374=$A$2,G$2,IF(F374&lt;&gt;"",VLOOKUP($A374,enum!$A$1:$L$361,G$1),""))</f>
        <v>RAM</v>
      </c>
      <c r="H374" s="140" t="s">
        <v>194</v>
      </c>
      <c r="I374" s="141" t="s">
        <v>690</v>
      </c>
      <c r="J374" s="142" t="s">
        <v>125</v>
      </c>
      <c r="K374" s="143" t="s">
        <v>125</v>
      </c>
      <c r="L374" s="140" t="s">
        <v>694</v>
      </c>
      <c r="M374" s="87" t="s">
        <v>156</v>
      </c>
    </row>
    <row r="375" spans="1:13" s="124" customFormat="1" x14ac:dyDescent="0.2">
      <c r="A375" s="67">
        <v>93</v>
      </c>
      <c r="B375" s="66" t="str">
        <f>IF(C375=$A$2,B$2,IF(C375&lt;&gt;"",VLOOKUP($A375,enum!$A$1:$L$361,B$1),""))</f>
        <v>i_T130=157</v>
      </c>
      <c r="C375" s="66" t="str">
        <f>IF(A375=$A$2,C$2,IF(A375&lt;&gt;"",VLOOKUP($A375,enum!$A$1:$L$361,C$1),""))</f>
        <v>CHANNEL=0..15</v>
      </c>
      <c r="D375" s="66" t="str">
        <f>IF(B375=$A$2,D$2,IF(B375&lt;&gt;"",VLOOKUP($A375,enum!$A$1:$L$361,D$1),""))</f>
        <v>TIME_ITEM</v>
      </c>
      <c r="E375" s="67" t="str">
        <f>IF(D375=$A$2,E$2,IF(D375&lt;&gt;"",VLOOKUP($A375,enum!$A$1:$L$361,E$1),""))</f>
        <v>RW</v>
      </c>
      <c r="F375" s="67" t="str">
        <f>IF(E375=$A$2,F$2,IF(E375&lt;&gt;"",VLOOKUP($A375,enum!$A$1:$L$361,F$1),""))</f>
        <v>R</v>
      </c>
      <c r="G375" s="67" t="str">
        <f>IF(F375=$A$2,G$2,IF(F375&lt;&gt;"",VLOOKUP($A375,enum!$A$1:$L$361,G$1),""))</f>
        <v>RAM</v>
      </c>
      <c r="H375" s="140" t="s">
        <v>195</v>
      </c>
      <c r="I375" s="141" t="s">
        <v>690</v>
      </c>
      <c r="J375" s="142" t="s">
        <v>174</v>
      </c>
      <c r="K375" s="143" t="s">
        <v>139</v>
      </c>
      <c r="L375" s="140" t="s">
        <v>976</v>
      </c>
      <c r="M375" s="87" t="s">
        <v>973</v>
      </c>
    </row>
    <row r="376" spans="1:13" s="124" customFormat="1" x14ac:dyDescent="0.2">
      <c r="A376" s="67">
        <v>94</v>
      </c>
      <c r="B376" s="66" t="str">
        <f>IF(C376=$A$2,B$2,IF(C376&lt;&gt;"",VLOOKUP($A376,enum!$A$1:$L$361,B$1),""))</f>
        <v>i_T133=158</v>
      </c>
      <c r="C376" s="66" t="str">
        <f>IF(A376=$A$2,C$2,IF(A376&lt;&gt;"",VLOOKUP($A376,enum!$A$1:$L$361,C$1),""))</f>
        <v>CHANNEL=0..15</v>
      </c>
      <c r="D376" s="66" t="str">
        <f>IF(B376=$A$2,D$2,IF(B376&lt;&gt;"",VLOOKUP($A376,enum!$A$1:$L$361,D$1),""))</f>
        <v>TIME_ITEM</v>
      </c>
      <c r="E376" s="67" t="str">
        <f>IF(D376=$A$2,E$2,IF(D376&lt;&gt;"",VLOOKUP($A376,enum!$A$1:$L$361,E$1),""))</f>
        <v>RW</v>
      </c>
      <c r="F376" s="67" t="str">
        <f>IF(E376=$A$2,F$2,IF(E376&lt;&gt;"",VLOOKUP($A376,enum!$A$1:$L$361,F$1),""))</f>
        <v>R</v>
      </c>
      <c r="G376" s="67" t="str">
        <f>IF(F376=$A$2,G$2,IF(F376&lt;&gt;"",VLOOKUP($A376,enum!$A$1:$L$361,G$1),""))</f>
        <v>RAM</v>
      </c>
      <c r="H376" s="140" t="s">
        <v>196</v>
      </c>
      <c r="I376" s="141" t="s">
        <v>690</v>
      </c>
      <c r="J376" s="142" t="s">
        <v>197</v>
      </c>
      <c r="K376" s="143" t="s">
        <v>146</v>
      </c>
      <c r="L376" s="140" t="s">
        <v>983</v>
      </c>
      <c r="M376" s="87" t="s">
        <v>974</v>
      </c>
    </row>
    <row r="377" spans="1:13" s="124" customFormat="1" x14ac:dyDescent="0.2">
      <c r="A377" s="67">
        <v>95</v>
      </c>
      <c r="B377" s="66" t="str">
        <f>IF(C377=$A$2,B$2,IF(C377&lt;&gt;"",VLOOKUP($A377,enum!$A$1:$L$361,B$1),""))</f>
        <v>i_T134=159</v>
      </c>
      <c r="C377" s="66" t="str">
        <f>IF(A377=$A$2,C$2,IF(A377&lt;&gt;"",VLOOKUP($A377,enum!$A$1:$L$361,C$1),""))</f>
        <v>CHANNEL=0..15</v>
      </c>
      <c r="D377" s="66" t="str">
        <f>IF(B377=$A$2,D$2,IF(B377&lt;&gt;"",VLOOKUP($A377,enum!$A$1:$L$361,D$1),""))</f>
        <v>TIME_ITEM</v>
      </c>
      <c r="E377" s="67" t="str">
        <f>IF(D377=$A$2,E$2,IF(D377&lt;&gt;"",VLOOKUP($A377,enum!$A$1:$L$361,E$1),""))</f>
        <v>RW</v>
      </c>
      <c r="F377" s="67" t="str">
        <f>IF(E377=$A$2,F$2,IF(E377&lt;&gt;"",VLOOKUP($A377,enum!$A$1:$L$361,F$1),""))</f>
        <v>R</v>
      </c>
      <c r="G377" s="67" t="str">
        <f>IF(F377=$A$2,G$2,IF(F377&lt;&gt;"",VLOOKUP($A377,enum!$A$1:$L$361,G$1),""))</f>
        <v>RAM</v>
      </c>
      <c r="H377" s="140" t="s">
        <v>198</v>
      </c>
      <c r="I377" s="141" t="s">
        <v>690</v>
      </c>
      <c r="J377" s="142" t="s">
        <v>197</v>
      </c>
      <c r="K377" s="143" t="s">
        <v>146</v>
      </c>
      <c r="L377" s="140" t="s">
        <v>984</v>
      </c>
      <c r="M377" s="87" t="s">
        <v>975</v>
      </c>
    </row>
    <row r="378" spans="1:13" s="124" customFormat="1" x14ac:dyDescent="0.2">
      <c r="A378" s="67">
        <v>9</v>
      </c>
      <c r="B378" s="66" t="str">
        <f>IF(C378=$A$2,B$2,IF(C378&lt;&gt;"",VLOOKUP($A378,enum!$A$1:$L$361,B$1),""))</f>
        <v>i_T142=17</v>
      </c>
      <c r="C378" s="66" t="str">
        <f>IF(A378=$A$2,C$2,IF(A378&lt;&gt;"",VLOOKUP($A378,enum!$A$1:$L$361,C$1),""))</f>
        <v>CHANNEL=0..15</v>
      </c>
      <c r="D378" s="66" t="str">
        <f>IF(B378=$A$2,D$2,IF(B378&lt;&gt;"",VLOOKUP($A378,enum!$A$1:$L$361,D$1),""))</f>
        <v>TIME_ITEM</v>
      </c>
      <c r="E378" s="67" t="str">
        <f>IF(D378=$A$2,E$2,IF(D378&lt;&gt;"",VLOOKUP($A378,enum!$A$1:$L$361,E$1),""))</f>
        <v>RW</v>
      </c>
      <c r="F378" s="67" t="str">
        <f>IF(E378=$A$2,F$2,IF(E378&lt;&gt;"",VLOOKUP($A378,enum!$A$1:$L$361,F$1),""))</f>
        <v>R</v>
      </c>
      <c r="G378" s="67" t="str">
        <f>IF(F378=$A$2,G$2,IF(F378&lt;&gt;"",VLOOKUP($A378,enum!$A$1:$L$361,G$1),""))</f>
        <v>RAM</v>
      </c>
      <c r="H378" s="140" t="s">
        <v>199</v>
      </c>
      <c r="I378" s="141" t="s">
        <v>690</v>
      </c>
      <c r="J378" s="142" t="s">
        <v>125</v>
      </c>
      <c r="K378" s="143" t="s">
        <v>125</v>
      </c>
      <c r="L378" s="140" t="s">
        <v>694</v>
      </c>
      <c r="M378" s="87" t="s">
        <v>156</v>
      </c>
    </row>
    <row r="379" spans="1:13" s="124" customFormat="1" x14ac:dyDescent="0.2">
      <c r="A379" s="67">
        <v>96</v>
      </c>
      <c r="B379" s="66" t="str">
        <f>IF(C379=$A$2,B$2,IF(C379&lt;&gt;"",VLOOKUP($A379,enum!$A$1:$L$361,B$1),""))</f>
        <v>i_T144=160</v>
      </c>
      <c r="C379" s="66" t="str">
        <f>IF(A379=$A$2,C$2,IF(A379&lt;&gt;"",VLOOKUP($A379,enum!$A$1:$L$361,C$1),""))</f>
        <v>CHANNEL=0..15</v>
      </c>
      <c r="D379" s="66" t="str">
        <f>IF(B379=$A$2,D$2,IF(B379&lt;&gt;"",VLOOKUP($A379,enum!$A$1:$L$361,D$1),""))</f>
        <v>TIME_ITEM</v>
      </c>
      <c r="E379" s="67" t="str">
        <f>IF(D379=$A$2,E$2,IF(D379&lt;&gt;"",VLOOKUP($A379,enum!$A$1:$L$361,E$1),""))</f>
        <v>RW</v>
      </c>
      <c r="F379" s="67" t="str">
        <f>IF(E379=$A$2,F$2,IF(E379&lt;&gt;"",VLOOKUP($A379,enum!$A$1:$L$361,F$1),""))</f>
        <v>R</v>
      </c>
      <c r="G379" s="67" t="str">
        <f>IF(F379=$A$2,G$2,IF(F379&lt;&gt;"",VLOOKUP($A379,enum!$A$1:$L$361,G$1),""))</f>
        <v>RAM</v>
      </c>
      <c r="H379" s="140" t="s">
        <v>200</v>
      </c>
      <c r="I379" s="141" t="s">
        <v>690</v>
      </c>
      <c r="J379" s="142" t="s">
        <v>125</v>
      </c>
      <c r="K379" s="143" t="s">
        <v>125</v>
      </c>
      <c r="L379" s="140" t="s">
        <v>694</v>
      </c>
      <c r="M379" s="87" t="s">
        <v>156</v>
      </c>
    </row>
    <row r="380" spans="1:13" s="124" customFormat="1" x14ac:dyDescent="0.2">
      <c r="A380" s="67">
        <v>97</v>
      </c>
      <c r="B380" s="66" t="str">
        <f>IF(C380=$A$2,B$2,IF(C380&lt;&gt;"",VLOOKUP($A380,enum!$A$1:$L$361,B$1),""))</f>
        <v>i_T147=161</v>
      </c>
      <c r="C380" s="66" t="str">
        <f>IF(A380=$A$2,C$2,IF(A380&lt;&gt;"",VLOOKUP($A380,enum!$A$1:$L$361,C$1),""))</f>
        <v>CHANNEL=0..15</v>
      </c>
      <c r="D380" s="66" t="str">
        <f>IF(B380=$A$2,D$2,IF(B380&lt;&gt;"",VLOOKUP($A380,enum!$A$1:$L$361,D$1),""))</f>
        <v>TIME_ITEM</v>
      </c>
      <c r="E380" s="67" t="str">
        <f>IF(D380=$A$2,E$2,IF(D380&lt;&gt;"",VLOOKUP($A380,enum!$A$1:$L$361,E$1),""))</f>
        <v>RW</v>
      </c>
      <c r="F380" s="67" t="str">
        <f>IF(E380=$A$2,F$2,IF(E380&lt;&gt;"",VLOOKUP($A380,enum!$A$1:$L$361,F$1),""))</f>
        <v>R</v>
      </c>
      <c r="G380" s="67" t="str">
        <f>IF(F380=$A$2,G$2,IF(F380&lt;&gt;"",VLOOKUP($A380,enum!$A$1:$L$361,G$1),""))</f>
        <v>RAM</v>
      </c>
      <c r="H380" s="140" t="s">
        <v>201</v>
      </c>
      <c r="I380" s="141" t="s">
        <v>690</v>
      </c>
      <c r="J380" s="142" t="s">
        <v>125</v>
      </c>
      <c r="K380" s="143" t="s">
        <v>125</v>
      </c>
      <c r="L380" s="140" t="s">
        <v>694</v>
      </c>
      <c r="M380" s="87" t="s">
        <v>156</v>
      </c>
    </row>
    <row r="381" spans="1:13" s="124" customFormat="1" x14ac:dyDescent="0.2">
      <c r="A381" s="67">
        <v>221</v>
      </c>
      <c r="B381" s="66" t="str">
        <f>IF(C381=$A$2,B$2,IF(C381&lt;&gt;"",VLOOKUP($A381,enum!$A$1:$L$361,B$1),""))</f>
        <v>i_tR_BT=285</v>
      </c>
      <c r="C381" s="66" t="str">
        <f>IF(A381=$A$2,C$2,IF(A381&lt;&gt;"",VLOOKUP($A381,enum!$A$1:$L$361,C$1),""))</f>
        <v>CHANNEL=0..15</v>
      </c>
      <c r="D381" s="66" t="str">
        <f>IF(B381=$A$2,D$2,IF(B381&lt;&gt;"",VLOOKUP($A381,enum!$A$1:$L$361,D$1),""))</f>
        <v>TIME_ITEM</v>
      </c>
      <c r="E381" s="67" t="str">
        <f>IF(D381=$A$2,E$2,IF(D381&lt;&gt;"",VLOOKUP($A381,enum!$A$1:$L$361,E$1),""))</f>
        <v>RW</v>
      </c>
      <c r="F381" s="67" t="str">
        <f>IF(E381=$A$2,F$2,IF(E381&lt;&gt;"",VLOOKUP($A381,enum!$A$1:$L$361,F$1),""))</f>
        <v>RW</v>
      </c>
      <c r="G381" s="67" t="str">
        <f>IF(F381=$A$2,G$2,IF(F381&lt;&gt;"",VLOOKUP($A381,enum!$A$1:$L$361,G$1),""))</f>
        <v>RAM</v>
      </c>
      <c r="H381" s="140" t="s">
        <v>536</v>
      </c>
      <c r="I381" s="141" t="s">
        <v>690</v>
      </c>
      <c r="J381" s="142" t="s">
        <v>125</v>
      </c>
      <c r="K381" s="143" t="s">
        <v>125</v>
      </c>
      <c r="L381" s="140" t="s">
        <v>694</v>
      </c>
      <c r="M381" s="87" t="s">
        <v>156</v>
      </c>
    </row>
    <row r="382" spans="1:13" s="124" customFormat="1" x14ac:dyDescent="0.2">
      <c r="A382" s="67">
        <v>222</v>
      </c>
      <c r="B382" s="66" t="str">
        <f>IF(C382=$A$2,B$2,IF(C382&lt;&gt;"",VLOOKUP($A382,enum!$A$1:$L$361,B$1),""))</f>
        <v>i_tN_BT=286</v>
      </c>
      <c r="C382" s="66" t="str">
        <f>IF(A382=$A$2,C$2,IF(A382&lt;&gt;"",VLOOKUP($A382,enum!$A$1:$L$361,C$1),""))</f>
        <v>CHANNEL=0..15</v>
      </c>
      <c r="D382" s="66" t="str">
        <f>IF(B382=$A$2,D$2,IF(B382&lt;&gt;"",VLOOKUP($A382,enum!$A$1:$L$361,D$1),""))</f>
        <v>TIME_ITEM</v>
      </c>
      <c r="E382" s="67" t="str">
        <f>IF(D382=$A$2,E$2,IF(D382&lt;&gt;"",VLOOKUP($A382,enum!$A$1:$L$361,E$1),""))</f>
        <v>RW</v>
      </c>
      <c r="F382" s="67" t="str">
        <f>IF(E382=$A$2,F$2,IF(E382&lt;&gt;"",VLOOKUP($A382,enum!$A$1:$L$361,F$1),""))</f>
        <v>RW</v>
      </c>
      <c r="G382" s="67" t="str">
        <f>IF(F382=$A$2,G$2,IF(F382&lt;&gt;"",VLOOKUP($A382,enum!$A$1:$L$361,G$1),""))</f>
        <v>RAM</v>
      </c>
      <c r="H382" s="140" t="s">
        <v>539</v>
      </c>
      <c r="I382" s="141" t="s">
        <v>690</v>
      </c>
      <c r="J382" s="142" t="s">
        <v>125</v>
      </c>
      <c r="K382" s="143" t="s">
        <v>125</v>
      </c>
      <c r="L382" s="140" t="s">
        <v>694</v>
      </c>
      <c r="M382" s="87" t="s">
        <v>156</v>
      </c>
    </row>
    <row r="383" spans="1:13" s="125" customFormat="1" x14ac:dyDescent="0.2">
      <c r="A383" s="123" t="s">
        <v>587</v>
      </c>
      <c r="B383" s="123" t="str">
        <f>IF(C383=$A$2,B$2,IF(C383&lt;&gt;"",VLOOKUP($A383,enum!$A$1:$L$361,B$1),""))</f>
        <v>ITEM_ID</v>
      </c>
      <c r="C383" s="123" t="str">
        <f>IF(A383=$A$2,C$2,IF(A383&lt;&gt;"",VLOOKUP($A383,enum!$A$1:$L$361,C$1),""))</f>
        <v>CODE</v>
      </c>
      <c r="D383" s="123" t="str">
        <f>IF(B383=$A$2,D$2,IF(B383&lt;&gt;"",VLOOKUP($A383,enum!$A$1:$L$361,D$1),""))</f>
        <v>TYPE</v>
      </c>
      <c r="E383" s="123" t="str">
        <f>IF(D383=$A$2,E$2,IF(D383&lt;&gt;"",VLOOKUP($A383,enum!$A$1:$L$361,E$1),""))</f>
        <v>CC</v>
      </c>
      <c r="F383" s="123" t="str">
        <f>IF(E383=$A$2,F$2,IF(E383&lt;&gt;"",VLOOKUP($A383,enum!$A$1:$L$361,F$1),""))</f>
        <v>CL</v>
      </c>
      <c r="G383" s="123" t="str">
        <f>IF(F383=$A$2,G$2,IF(F383&lt;&gt;"",VLOOKUP($A383,enum!$A$1:$L$361,G$1),""))</f>
        <v>MEM</v>
      </c>
      <c r="H383" s="123" t="s">
        <v>701</v>
      </c>
      <c r="I383" s="123" t="s">
        <v>721</v>
      </c>
      <c r="J383" s="123" t="s">
        <v>699</v>
      </c>
      <c r="K383" s="123" t="s">
        <v>700</v>
      </c>
      <c r="L383" s="123" t="s">
        <v>702</v>
      </c>
      <c r="M383" s="60"/>
    </row>
    <row r="384" spans="1:13" s="125" customFormat="1" x14ac:dyDescent="0.2">
      <c r="A384" s="68"/>
      <c r="B384" s="66" t="str">
        <f>IF(C384=$A$2,B$2,IF(C384&lt;&gt;"",VLOOKUP($A384,enum!$A$1:$L$361,B$1),""))</f>
        <v/>
      </c>
      <c r="C384" s="66" t="str">
        <f>IF(A384=$A$2,C$2,IF(A384&lt;&gt;"",VLOOKUP($A384,enum!$A$1:$L$361,C$1),""))</f>
        <v/>
      </c>
      <c r="D384" s="66" t="str">
        <f>IF(B384=$A$2,D$2,IF(B384&lt;&gt;"",VLOOKUP($A384,enum!$A$1:$L$361,D$1),""))</f>
        <v/>
      </c>
      <c r="E384" s="67" t="str">
        <f>IF(D384=$A$2,E$2,IF(D384&lt;&gt;"",VLOOKUP($A384,enum!$A$1:$L$361,E$1),""))</f>
        <v/>
      </c>
      <c r="F384" s="67" t="str">
        <f>IF(E384=$A$2,F$2,IF(E384&lt;&gt;"",VLOOKUP($A384,enum!$A$1:$L$361,F$1),""))</f>
        <v/>
      </c>
      <c r="G384" s="67" t="str">
        <f>IF(F384=$A$2,G$2,IF(F384&lt;&gt;"",VLOOKUP($A384,enum!$A$1:$L$361,G$1),""))</f>
        <v/>
      </c>
      <c r="H384" s="184" t="s">
        <v>904</v>
      </c>
      <c r="I384" s="185"/>
      <c r="J384" s="185"/>
      <c r="K384" s="185"/>
      <c r="L384" s="185"/>
      <c r="M384" s="60"/>
    </row>
    <row r="385" spans="1:14" s="124" customFormat="1" ht="39" customHeight="1" thickBot="1" x14ac:dyDescent="0.25">
      <c r="A385" s="155">
        <v>217</v>
      </c>
      <c r="B385" s="66" t="str">
        <f>IF(C385=$A$2,B$2,IF(C385&lt;&gt;"",VLOOKUP($A385,enum!$A$1:$L$361,B$1),""))</f>
        <v>i_DEF_ODM_AUTO=281</v>
      </c>
      <c r="C385" s="66" t="str">
        <f>IF(A385=$A$2,C$2,IF(A385&lt;&gt;"",VLOOKUP($A385,enum!$A$1:$L$361,C$1),""))</f>
        <v>CHANNEL=0..15</v>
      </c>
      <c r="D385" s="66" t="str">
        <f>IF(B385=$A$2,D$2,IF(B385&lt;&gt;"",VLOOKUP($A385,enum!$A$1:$L$361,D$1),""))</f>
        <v>BOOL_ITEM</v>
      </c>
      <c r="E385" s="67" t="str">
        <f>IF(D385=$A$2,E$2,IF(D385&lt;&gt;"",VLOOKUP($A385,enum!$A$1:$L$361,E$1),""))</f>
        <v>RW</v>
      </c>
      <c r="F385" s="67" t="str">
        <f>IF(E385=$A$2,F$2,IF(E385&lt;&gt;"",VLOOKUP($A385,enum!$A$1:$L$361,F$1),""))</f>
        <v>R</v>
      </c>
      <c r="G385" s="67" t="str">
        <f>IF(F385=$A$2,G$2,IF(F385&lt;&gt;"",VLOOKUP($A385,enum!$A$1:$L$361,G$1),""))</f>
        <v>RAM</v>
      </c>
      <c r="H385" s="158" t="s">
        <v>967</v>
      </c>
      <c r="I385" s="142" t="s">
        <v>690</v>
      </c>
      <c r="J385" s="143" t="s">
        <v>663</v>
      </c>
      <c r="K385" s="143" t="s">
        <v>1123</v>
      </c>
      <c r="L385" s="119" t="s">
        <v>1125</v>
      </c>
      <c r="M385" s="87" t="s">
        <v>1124</v>
      </c>
    </row>
    <row r="386" spans="1:14" s="125" customFormat="1" ht="23.25" thickBot="1" x14ac:dyDescent="0.25">
      <c r="A386" s="65">
        <v>119</v>
      </c>
      <c r="B386" s="66" t="str">
        <f>IF(C386=$A$2,B$2,IF(C386&lt;&gt;"",VLOOKUP($A386,enum!$A$1:$L$361,B$1),""))</f>
        <v>i_BT_TIME_TC=183</v>
      </c>
      <c r="C386" s="66" t="str">
        <f>IF(A386=$A$2,C$2,IF(A386&lt;&gt;"",VLOOKUP($A386,enum!$A$1:$L$361,C$1),""))</f>
        <v>CHANNEL=0..15</v>
      </c>
      <c r="D386" s="66" t="str">
        <f>IF(B386=$A$2,D$2,IF(B386&lt;&gt;"",VLOOKUP($A386,enum!$A$1:$L$361,D$1),""))</f>
        <v>TIME_ITEM</v>
      </c>
      <c r="E386" s="67" t="str">
        <f>IF(D386=$A$2,E$2,IF(D386&lt;&gt;"",VLOOKUP($A386,enum!$A$1:$L$361,E$1),""))</f>
        <v>RW</v>
      </c>
      <c r="F386" s="67" t="str">
        <f>IF(E386=$A$2,F$2,IF(E386&lt;&gt;"",VLOOKUP($A386,enum!$A$1:$L$361,F$1),""))</f>
        <v>RW</v>
      </c>
      <c r="G386" s="67" t="str">
        <f>IF(F386=$A$2,G$2,IF(F386&lt;&gt;"",VLOOKUP($A386,enum!$A$1:$L$361,G$1),""))</f>
        <v>ROM</v>
      </c>
      <c r="H386" s="89" t="s">
        <v>735</v>
      </c>
      <c r="I386" s="58" t="s">
        <v>690</v>
      </c>
      <c r="J386" s="59">
        <v>600</v>
      </c>
      <c r="K386" s="59" t="s">
        <v>39</v>
      </c>
      <c r="L386" s="102" t="s">
        <v>899</v>
      </c>
      <c r="M386" s="87" t="s">
        <v>86</v>
      </c>
      <c r="N386" s="128"/>
    </row>
    <row r="387" spans="1:14" s="125" customFormat="1" ht="23.25" thickBot="1" x14ac:dyDescent="0.25">
      <c r="A387" s="65">
        <v>120</v>
      </c>
      <c r="B387" s="66" t="str">
        <f>IF(C387=$A$2,B$2,IF(C387&lt;&gt;"",VLOOKUP($A387,enum!$A$1:$L$361,B$1),""))</f>
        <v>i_BT_FILTRO_AR=184</v>
      </c>
      <c r="C387" s="66" t="str">
        <f>IF(A387=$A$2,C$2,IF(A387&lt;&gt;"",VLOOKUP($A387,enum!$A$1:$L$361,C$1),""))</f>
        <v>CHANNEL=0..15</v>
      </c>
      <c r="D387" s="66" t="str">
        <f>IF(B387=$A$2,D$2,IF(B387&lt;&gt;"",VLOOKUP($A387,enum!$A$1:$L$361,D$1),""))</f>
        <v>TIME_ITEM</v>
      </c>
      <c r="E387" s="67" t="str">
        <f>IF(D387=$A$2,E$2,IF(D387&lt;&gt;"",VLOOKUP($A387,enum!$A$1:$L$361,E$1),""))</f>
        <v>RW</v>
      </c>
      <c r="F387" s="67" t="str">
        <f>IF(E387=$A$2,F$2,IF(E387&lt;&gt;"",VLOOKUP($A387,enum!$A$1:$L$361,F$1),""))</f>
        <v>RW</v>
      </c>
      <c r="G387" s="67" t="str">
        <f>IF(F387=$A$2,G$2,IF(F387&lt;&gt;"",VLOOKUP($A387,enum!$A$1:$L$361,G$1),""))</f>
        <v>ROM</v>
      </c>
      <c r="H387" s="90" t="s">
        <v>803</v>
      </c>
      <c r="I387" s="58" t="s">
        <v>690</v>
      </c>
      <c r="J387" s="59">
        <v>50</v>
      </c>
      <c r="K387" s="59" t="s">
        <v>41</v>
      </c>
      <c r="L387" s="102" t="s">
        <v>900</v>
      </c>
      <c r="M387" s="87" t="s">
        <v>87</v>
      </c>
      <c r="N387" s="128"/>
    </row>
    <row r="388" spans="1:14" s="125" customFormat="1" ht="34.5" thickBot="1" x14ac:dyDescent="0.25">
      <c r="A388" s="65">
        <v>121</v>
      </c>
      <c r="B388" s="66" t="str">
        <f>IF(C388=$A$2,B$2,IF(C388&lt;&gt;"",VLOOKUP($A388,enum!$A$1:$L$361,B$1),""))</f>
        <v>i_BT_INC_STATI=185</v>
      </c>
      <c r="C388" s="66" t="str">
        <f>IF(A388=$A$2,C$2,IF(A388&lt;&gt;"",VLOOKUP($A388,enum!$A$1:$L$361,C$1),""))</f>
        <v>CHANNEL=0..15</v>
      </c>
      <c r="D388" s="66" t="str">
        <f>IF(B388=$A$2,D$2,IF(B388&lt;&gt;"",VLOOKUP($A388,enum!$A$1:$L$361,D$1),""))</f>
        <v>TIME_ITEM</v>
      </c>
      <c r="E388" s="67" t="str">
        <f>IF(D388=$A$2,E$2,IF(D388&lt;&gt;"",VLOOKUP($A388,enum!$A$1:$L$361,E$1),""))</f>
        <v>RW</v>
      </c>
      <c r="F388" s="67" t="str">
        <f>IF(E388=$A$2,F$2,IF(E388&lt;&gt;"",VLOOKUP($A388,enum!$A$1:$L$361,F$1),""))</f>
        <v>RW</v>
      </c>
      <c r="G388" s="67" t="str">
        <f>IF(F388=$A$2,G$2,IF(F388&lt;&gt;"",VLOOKUP($A388,enum!$A$1:$L$361,G$1),""))</f>
        <v>ROM</v>
      </c>
      <c r="H388" s="90" t="s">
        <v>898</v>
      </c>
      <c r="I388" s="58" t="s">
        <v>690</v>
      </c>
      <c r="J388" s="59">
        <v>12</v>
      </c>
      <c r="K388" s="59" t="s">
        <v>43</v>
      </c>
      <c r="L388" s="102" t="s">
        <v>901</v>
      </c>
      <c r="M388" s="87" t="s">
        <v>88</v>
      </c>
      <c r="N388" s="128"/>
    </row>
    <row r="389" spans="1:14" s="125" customFormat="1" ht="34.5" thickBot="1" x14ac:dyDescent="0.25">
      <c r="A389" s="65"/>
      <c r="B389" s="66" t="str">
        <f>IF(C389=$A$2,B$2,IF(C389&lt;&gt;"",VLOOKUP($A389,enum!$A$1:$L$361,B$1),""))</f>
        <v/>
      </c>
      <c r="C389" s="66" t="str">
        <f>IF(A389=$A$2,C$2,IF(A389&lt;&gt;"",VLOOKUP($A389,enum!$A$1:$L$361,C$1),""))</f>
        <v/>
      </c>
      <c r="D389" s="66" t="str">
        <f>IF(B389=$A$2,D$2,IF(B389&lt;&gt;"",VLOOKUP($A389,enum!$A$1:$L$361,D$1),""))</f>
        <v/>
      </c>
      <c r="E389" s="67" t="str">
        <f>IF(D389=$A$2,E$2,IF(D389&lt;&gt;"",VLOOKUP($A389,enum!$A$1:$L$361,E$1),""))</f>
        <v/>
      </c>
      <c r="F389" s="67" t="str">
        <f>IF(E389=$A$2,F$2,IF(E389&lt;&gt;"",VLOOKUP($A389,enum!$A$1:$L$361,F$1),""))</f>
        <v/>
      </c>
      <c r="G389" s="67" t="str">
        <f>IF(F389=$A$2,G$2,IF(F389&lt;&gt;"",VLOOKUP($A389,enum!$A$1:$L$361,G$1),""))</f>
        <v/>
      </c>
      <c r="H389" s="90" t="s">
        <v>702</v>
      </c>
      <c r="I389" s="58" t="s">
        <v>690</v>
      </c>
      <c r="J389" s="59" t="s">
        <v>21</v>
      </c>
      <c r="K389" s="108" t="s">
        <v>737</v>
      </c>
      <c r="L389" s="102" t="s">
        <v>902</v>
      </c>
      <c r="M389" s="87" t="s">
        <v>89</v>
      </c>
      <c r="N389" s="128"/>
    </row>
    <row r="390" spans="1:14" s="124" customFormat="1" ht="12" thickBot="1" x14ac:dyDescent="0.25">
      <c r="A390" s="155"/>
      <c r="B390" s="66" t="str">
        <f>IF(C390=$A$2,B$2,IF(C390&lt;&gt;"",VLOOKUP($A390,enum!$A$1:$L$361,B$1),""))</f>
        <v/>
      </c>
      <c r="C390" s="66" t="str">
        <f>IF(A390=$A$2,C$2,IF(A390&lt;&gt;"",VLOOKUP($A390,enum!$A$1:$L$361,C$1),""))</f>
        <v/>
      </c>
      <c r="D390" s="66" t="str">
        <f>IF(B390=$A$2,D$2,IF(B390&lt;&gt;"",VLOOKUP($A390,enum!$A$1:$L$361,D$1),""))</f>
        <v/>
      </c>
      <c r="E390" s="67" t="str">
        <f>IF(D390=$A$2,E$2,IF(D390&lt;&gt;"",VLOOKUP($A390,enum!$A$1:$L$361,E$1),""))</f>
        <v/>
      </c>
      <c r="F390" s="67" t="str">
        <f>IF(E390=$A$2,F$2,IF(E390&lt;&gt;"",VLOOKUP($A390,enum!$A$1:$L$361,F$1),""))</f>
        <v/>
      </c>
      <c r="G390" s="67" t="str">
        <f>IF(F390=$A$2,G$2,IF(F390&lt;&gt;"",VLOOKUP($A390,enum!$A$1:$L$361,G$1),""))</f>
        <v/>
      </c>
      <c r="H390" s="194" t="s">
        <v>1139</v>
      </c>
      <c r="I390" s="194"/>
      <c r="J390" s="194"/>
      <c r="K390" s="194"/>
      <c r="L390" s="194"/>
      <c r="M390" s="133"/>
      <c r="N390" s="140"/>
    </row>
    <row r="391" spans="1:14" s="124" customFormat="1" ht="12" thickBot="1" x14ac:dyDescent="0.25">
      <c r="A391" s="67">
        <v>223</v>
      </c>
      <c r="B391" s="66" t="str">
        <f>IF(C391=$A$2,B$2,IF(C391&lt;&gt;"",VLOOKUP($A391,enum!$A$1:$L$361,B$1),""))</f>
        <v>i_BT_PRES_RVL_BT=287</v>
      </c>
      <c r="C391" s="66" t="str">
        <f>IF(A391=$A$2,C$2,IF(A391&lt;&gt;"",VLOOKUP($A391,enum!$A$1:$L$361,C$1),""))</f>
        <v>CHANNEL=0..15</v>
      </c>
      <c r="D391" s="66" t="str">
        <f>IF(B391=$A$2,D$2,IF(B391&lt;&gt;"",VLOOKUP($A391,enum!$A$1:$L$361,D$1),""))</f>
        <v>BOOL_ITEM</v>
      </c>
      <c r="E391" s="67" t="str">
        <f>IF(D391=$A$2,E$2,IF(D391&lt;&gt;"",VLOOKUP($A391,enum!$A$1:$L$361,E$1),""))</f>
        <v>RW</v>
      </c>
      <c r="F391" s="67" t="str">
        <f>IF(E391=$A$2,F$2,IF(E391&lt;&gt;"",VLOOKUP($A391,enum!$A$1:$L$361,F$1),""))</f>
        <v>RW</v>
      </c>
      <c r="G391" s="67" t="str">
        <f>IF(F391=$A$2,G$2,IF(F391&lt;&gt;"",VLOOKUP($A391,enum!$A$1:$L$361,G$1),""))</f>
        <v>ROM</v>
      </c>
      <c r="H391" s="156" t="s">
        <v>752</v>
      </c>
      <c r="I391" s="142" t="s">
        <v>690</v>
      </c>
      <c r="J391" s="143" t="s">
        <v>756</v>
      </c>
      <c r="K391" s="143" t="s">
        <v>755</v>
      </c>
      <c r="L391" s="140" t="s">
        <v>761</v>
      </c>
      <c r="M391" s="87" t="s">
        <v>90</v>
      </c>
      <c r="N391" s="133"/>
    </row>
    <row r="392" spans="1:14" s="124" customFormat="1" ht="34.5" thickBot="1" x14ac:dyDescent="0.25">
      <c r="A392" s="67">
        <v>224</v>
      </c>
      <c r="B392" s="66" t="str">
        <f>IF(C392=$A$2,B$2,IF(C392&lt;&gt;"",VLOOKUP($A392,enum!$A$1:$L$361,B$1),""))</f>
        <v>i_BT_RVL_BT_TS_DISP=288</v>
      </c>
      <c r="C392" s="66" t="str">
        <f>IF(A392=$A$2,C$2,IF(A392&lt;&gt;"",VLOOKUP($A392,enum!$A$1:$L$361,C$1),""))</f>
        <v>CHANNEL=0..15</v>
      </c>
      <c r="D392" s="66" t="str">
        <f>IF(B392=$A$2,D$2,IF(B392&lt;&gt;"",VLOOKUP($A392,enum!$A$1:$L$361,D$1),""))</f>
        <v>BOOL_ITEM</v>
      </c>
      <c r="E392" s="67" t="str">
        <f>IF(D392=$A$2,E$2,IF(D392&lt;&gt;"",VLOOKUP($A392,enum!$A$1:$L$361,E$1),""))</f>
        <v>RW</v>
      </c>
      <c r="F392" s="67" t="str">
        <f>IF(E392=$A$2,F$2,IF(E392&lt;&gt;"",VLOOKUP($A392,enum!$A$1:$L$361,F$1),""))</f>
        <v>RW</v>
      </c>
      <c r="G392" s="67" t="str">
        <f>IF(F392=$A$2,G$2,IF(F392&lt;&gt;"",VLOOKUP($A392,enum!$A$1:$L$361,G$1),""))</f>
        <v>ROM</v>
      </c>
      <c r="H392" s="157" t="s">
        <v>903</v>
      </c>
      <c r="I392" s="141" t="s">
        <v>881</v>
      </c>
      <c r="J392" s="143" t="s">
        <v>1157</v>
      </c>
      <c r="K392" s="143" t="s">
        <v>1165</v>
      </c>
      <c r="L392" s="140" t="s">
        <v>1142</v>
      </c>
      <c r="M392" s="141" t="s">
        <v>91</v>
      </c>
      <c r="N392" s="133"/>
    </row>
    <row r="393" spans="1:14" s="125" customFormat="1" ht="12" thickBot="1" x14ac:dyDescent="0.25">
      <c r="A393" s="65">
        <v>225</v>
      </c>
      <c r="B393" s="66" t="str">
        <f>IF(C393=$A$2,B$2,IF(C393&lt;&gt;"",VLOOKUP($A393,enum!$A$1:$L$361,B$1),""))</f>
        <v>i_BT_RVL_BT_STATO_RIP=289</v>
      </c>
      <c r="C393" s="66" t="str">
        <f>IF(A393=$A$2,C$2,IF(A393&lt;&gt;"",VLOOKUP($A393,enum!$A$1:$L$361,C$1),""))</f>
        <v>CHANNEL=0..15</v>
      </c>
      <c r="D393" s="66" t="str">
        <f>IF(B393=$A$2,D$2,IF(B393&lt;&gt;"",VLOOKUP($A393,enum!$A$1:$L$361,D$1),""))</f>
        <v>BOOL_ITEM</v>
      </c>
      <c r="E393" s="67" t="str">
        <f>IF(D393=$A$2,E$2,IF(D393&lt;&gt;"",VLOOKUP($A393,enum!$A$1:$L$361,E$1),""))</f>
        <v>RW</v>
      </c>
      <c r="F393" s="67" t="str">
        <f>IF(E393=$A$2,F$2,IF(E393&lt;&gt;"",VLOOKUP($A393,enum!$A$1:$L$361,F$1),""))</f>
        <v>RW</v>
      </c>
      <c r="G393" s="67" t="str">
        <f>IF(F393=$A$2,G$2,IF(F393&lt;&gt;"",VLOOKUP($A393,enum!$A$1:$L$361,G$1),""))</f>
        <v>ROM</v>
      </c>
      <c r="H393" s="90" t="s">
        <v>828</v>
      </c>
      <c r="I393" s="58" t="s">
        <v>690</v>
      </c>
      <c r="J393" s="91" t="s">
        <v>739</v>
      </c>
      <c r="K393" s="130" t="s">
        <v>740</v>
      </c>
      <c r="L393" s="60" t="s">
        <v>838</v>
      </c>
      <c r="M393" s="87" t="s">
        <v>92</v>
      </c>
      <c r="N393" s="128"/>
    </row>
    <row r="394" spans="1:14" s="125" customFormat="1" ht="24.75" customHeight="1" thickBot="1" x14ac:dyDescent="0.25">
      <c r="A394" s="65">
        <v>226</v>
      </c>
      <c r="B394" s="66" t="str">
        <f>IF(C394=$A$2,B$2,IF(C394&lt;&gt;"",VLOOKUP($A394,enum!$A$1:$L$361,B$1),""))</f>
        <v>i_BT_RVL_BT_FILTRO_AR=290</v>
      </c>
      <c r="C394" s="66" t="str">
        <f>IF(A394=$A$2,C$2,IF(A394&lt;&gt;"",VLOOKUP($A394,enum!$A$1:$L$361,C$1),""))</f>
        <v>CHANNEL=0..15</v>
      </c>
      <c r="D394" s="66" t="str">
        <f>IF(B394=$A$2,D$2,IF(B394&lt;&gt;"",VLOOKUP($A394,enum!$A$1:$L$361,D$1),""))</f>
        <v>TIME_ITEM</v>
      </c>
      <c r="E394" s="67" t="str">
        <f>IF(D394=$A$2,E$2,IF(D394&lt;&gt;"",VLOOKUP($A394,enum!$A$1:$L$361,E$1),""))</f>
        <v>RW</v>
      </c>
      <c r="F394" s="67" t="str">
        <f>IF(E394=$A$2,F$2,IF(E394&lt;&gt;"",VLOOKUP($A394,enum!$A$1:$L$361,F$1),""))</f>
        <v>RW</v>
      </c>
      <c r="G394" s="67" t="str">
        <f>IF(F394=$A$2,G$2,IF(F394&lt;&gt;"",VLOOKUP($A394,enum!$A$1:$L$361,G$1),""))</f>
        <v>ROM</v>
      </c>
      <c r="H394" s="90" t="s">
        <v>803</v>
      </c>
      <c r="I394" s="58" t="s">
        <v>690</v>
      </c>
      <c r="J394" s="59">
        <v>10</v>
      </c>
      <c r="K394" s="57" t="s">
        <v>57</v>
      </c>
      <c r="L394" s="102" t="s">
        <v>811</v>
      </c>
      <c r="M394" s="87" t="s">
        <v>49</v>
      </c>
      <c r="N394" s="128"/>
    </row>
    <row r="395" spans="1:14" s="125" customFormat="1" ht="12" thickBot="1" x14ac:dyDescent="0.25">
      <c r="A395" s="65">
        <v>227</v>
      </c>
      <c r="B395" s="66" t="str">
        <f>IF(C395=$A$2,B$2,IF(C395&lt;&gt;"",VLOOKUP($A395,enum!$A$1:$L$361,B$1),""))</f>
        <v>i_BT_RVL_BT_GEN_EVE=291</v>
      </c>
      <c r="C395" s="66" t="str">
        <f>IF(A395=$A$2,C$2,IF(A395&lt;&gt;"",VLOOKUP($A395,enum!$A$1:$L$361,C$1),""))</f>
        <v>CHANNEL=0..15</v>
      </c>
      <c r="D395" s="66" t="str">
        <f>IF(B395=$A$2,D$2,IF(B395&lt;&gt;"",VLOOKUP($A395,enum!$A$1:$L$361,D$1),""))</f>
        <v>BOOL_ITEM</v>
      </c>
      <c r="E395" s="67" t="str">
        <f>IF(D395=$A$2,E$2,IF(D395&lt;&gt;"",VLOOKUP($A395,enum!$A$1:$L$361,E$1),""))</f>
        <v>RW</v>
      </c>
      <c r="F395" s="67" t="str">
        <f>IF(E395=$A$2,F$2,IF(E395&lt;&gt;"",VLOOKUP($A395,enum!$A$1:$L$361,F$1),""))</f>
        <v>RW</v>
      </c>
      <c r="G395" s="67" t="str">
        <f>IF(F395=$A$2,G$2,IF(F395&lt;&gt;"",VLOOKUP($A395,enum!$A$1:$L$361,G$1),""))</f>
        <v>ROM</v>
      </c>
      <c r="H395" s="90" t="s">
        <v>689</v>
      </c>
      <c r="I395" s="58" t="s">
        <v>690</v>
      </c>
      <c r="J395" s="59" t="s">
        <v>686</v>
      </c>
      <c r="K395" s="59" t="s">
        <v>755</v>
      </c>
      <c r="L395" s="102" t="s">
        <v>824</v>
      </c>
      <c r="M395" s="87" t="s">
        <v>67</v>
      </c>
      <c r="N395" s="128"/>
    </row>
    <row r="396" spans="1:14" s="125" customFormat="1" ht="34.5" thickBot="1" x14ac:dyDescent="0.25">
      <c r="A396" s="65">
        <v>228</v>
      </c>
      <c r="B396" s="66" t="str">
        <f>IF(C396=$A$2,B$2,IF(C396&lt;&gt;"",VLOOKUP($A396,enum!$A$1:$L$361,B$1),""))</f>
        <v>i_BT_RVL_BT_TIPO_GEN=292</v>
      </c>
      <c r="C396" s="66" t="str">
        <f>IF(A396=$A$2,C$2,IF(A396&lt;&gt;"",VLOOKUP($A396,enum!$A$1:$L$361,C$1),""))</f>
        <v>CHANNEL=0..15</v>
      </c>
      <c r="D396" s="66" t="str">
        <f>IF(B396=$A$2,D$2,IF(B396&lt;&gt;"",VLOOKUP($A396,enum!$A$1:$L$361,D$1),""))</f>
        <v>BOOL_ITEM</v>
      </c>
      <c r="E396" s="67" t="str">
        <f>IF(D396=$A$2,E$2,IF(D396&lt;&gt;"",VLOOKUP($A396,enum!$A$1:$L$361,E$1),""))</f>
        <v>RW</v>
      </c>
      <c r="F396" s="67" t="str">
        <f>IF(E396=$A$2,F$2,IF(E396&lt;&gt;"",VLOOKUP($A396,enum!$A$1:$L$361,F$1),""))</f>
        <v>RW</v>
      </c>
      <c r="G396" s="67" t="str">
        <f>IF(F396=$A$2,G$2,IF(F396&lt;&gt;"",VLOOKUP($A396,enum!$A$1:$L$361,G$1),""))</f>
        <v>ROM</v>
      </c>
      <c r="H396" s="110" t="s">
        <v>741</v>
      </c>
      <c r="I396" s="54" t="s">
        <v>742</v>
      </c>
      <c r="J396" s="59">
        <v>1</v>
      </c>
      <c r="K396" s="108" t="s">
        <v>879</v>
      </c>
      <c r="L396" s="102" t="s">
        <v>839</v>
      </c>
      <c r="M396" s="87" t="s">
        <v>54</v>
      </c>
      <c r="N396" s="128"/>
    </row>
    <row r="397" spans="1:14" s="125" customFormat="1" ht="75" customHeight="1" thickBot="1" x14ac:dyDescent="0.25">
      <c r="A397" s="65">
        <v>229</v>
      </c>
      <c r="B397" s="66" t="str">
        <f>IF(C397=$A$2,B$2,IF(C397&lt;&gt;"",VLOOKUP($A397,enum!$A$1:$L$361,B$1),""))</f>
        <v>i_BT_RVL_BT_EVE_SPONT=293</v>
      </c>
      <c r="C397" s="66" t="str">
        <f>IF(A397=$A$2,C$2,IF(A397&lt;&gt;"",VLOOKUP($A397,enum!$A$1:$L$361,C$1),""))</f>
        <v>CHANNEL=0..15</v>
      </c>
      <c r="D397" s="66" t="str">
        <f>IF(B397=$A$2,D$2,IF(B397&lt;&gt;"",VLOOKUP($A397,enum!$A$1:$L$361,D$1),""))</f>
        <v>BOOL_ITEM</v>
      </c>
      <c r="E397" s="67" t="str">
        <f>IF(D397=$A$2,E$2,IF(D397&lt;&gt;"",VLOOKUP($A397,enum!$A$1:$L$361,E$1),""))</f>
        <v>RW</v>
      </c>
      <c r="F397" s="67" t="str">
        <f>IF(E397=$A$2,F$2,IF(E397&lt;&gt;"",VLOOKUP($A397,enum!$A$1:$L$361,F$1),""))</f>
        <v>RW</v>
      </c>
      <c r="G397" s="67" t="str">
        <f>IF(F397=$A$2,G$2,IF(F397&lt;&gt;"",VLOOKUP($A397,enum!$A$1:$L$361,G$1),""))</f>
        <v>ROM</v>
      </c>
      <c r="H397" s="90" t="s">
        <v>743</v>
      </c>
      <c r="I397" s="54" t="s">
        <v>742</v>
      </c>
      <c r="J397" s="59" t="s">
        <v>756</v>
      </c>
      <c r="K397" s="59" t="s">
        <v>755</v>
      </c>
      <c r="L397" s="102" t="s">
        <v>870</v>
      </c>
      <c r="M397" s="87" t="s">
        <v>50</v>
      </c>
      <c r="N397" s="128"/>
    </row>
    <row r="398" spans="1:14" s="124" customFormat="1" ht="12" thickBot="1" x14ac:dyDescent="0.25">
      <c r="A398" s="155"/>
      <c r="B398" s="66" t="str">
        <f>IF(C398=$A$2,B$2,IF(C398&lt;&gt;"",VLOOKUP($A398,enum!$A$1:$L$361,B$1),""))</f>
        <v/>
      </c>
      <c r="C398" s="66" t="str">
        <f>IF(A398=$A$2,C$2,IF(A398&lt;&gt;"",VLOOKUP($A398,enum!$A$1:$L$361,C$1),""))</f>
        <v/>
      </c>
      <c r="D398" s="66" t="str">
        <f>IF(B398=$A$2,D$2,IF(B398&lt;&gt;"",VLOOKUP($A398,enum!$A$1:$L$361,D$1),""))</f>
        <v/>
      </c>
      <c r="E398" s="67" t="str">
        <f>IF(D398=$A$2,E$2,IF(D398&lt;&gt;"",VLOOKUP($A398,enum!$A$1:$L$361,E$1),""))</f>
        <v/>
      </c>
      <c r="F398" s="67" t="str">
        <f>IF(E398=$A$2,F$2,IF(E398&lt;&gt;"",VLOOKUP($A398,enum!$A$1:$L$361,F$1),""))</f>
        <v/>
      </c>
      <c r="G398" s="67" t="str">
        <f>IF(F398=$A$2,G$2,IF(F398&lt;&gt;"",VLOOKUP($A398,enum!$A$1:$L$361,G$1),""))</f>
        <v/>
      </c>
      <c r="H398" s="183" t="s">
        <v>1140</v>
      </c>
      <c r="I398" s="183"/>
      <c r="J398" s="183"/>
      <c r="K398" s="183"/>
      <c r="L398" s="183"/>
      <c r="M398" s="133"/>
      <c r="N398" s="140"/>
    </row>
    <row r="399" spans="1:14" s="124" customFormat="1" ht="12" thickBot="1" x14ac:dyDescent="0.25">
      <c r="A399" s="67">
        <v>122</v>
      </c>
      <c r="B399" s="66" t="str">
        <f>IF(C399=$A$2,B$2,IF(C399&lt;&gt;"",VLOOKUP($A399,enum!$A$1:$L$361,B$1),""))</f>
        <v>i_BT_SGN_PRES=186</v>
      </c>
      <c r="C399" s="66" t="str">
        <f>IF(A399=$A$2,C$2,IF(A399&lt;&gt;"",VLOOKUP($A399,enum!$A$1:$L$361,C$1),""))</f>
        <v>CHANNEL=0..15</v>
      </c>
      <c r="D399" s="66" t="str">
        <f>IF(B399=$A$2,D$2,IF(B399&lt;&gt;"",VLOOKUP($A399,enum!$A$1:$L$361,D$1),""))</f>
        <v>BOOL_ITEM</v>
      </c>
      <c r="E399" s="67" t="str">
        <f>IF(D399=$A$2,E$2,IF(D399&lt;&gt;"",VLOOKUP($A399,enum!$A$1:$L$361,E$1),""))</f>
        <v>RW</v>
      </c>
      <c r="F399" s="67" t="str">
        <f>IF(E399=$A$2,F$2,IF(E399&lt;&gt;"",VLOOKUP($A399,enum!$A$1:$L$361,F$1),""))</f>
        <v>RW</v>
      </c>
      <c r="G399" s="67" t="str">
        <f>IF(F399=$A$2,G$2,IF(F399&lt;&gt;"",VLOOKUP($A399,enum!$A$1:$L$361,G$1),""))</f>
        <v>ROM</v>
      </c>
      <c r="H399" s="156" t="s">
        <v>752</v>
      </c>
      <c r="I399" s="142" t="s">
        <v>690</v>
      </c>
      <c r="J399" s="143" t="s">
        <v>756</v>
      </c>
      <c r="K399" s="143" t="s">
        <v>755</v>
      </c>
      <c r="L399" s="140" t="s">
        <v>762</v>
      </c>
      <c r="M399" s="140" t="s">
        <v>90</v>
      </c>
      <c r="N399" s="133"/>
    </row>
    <row r="400" spans="1:14" s="124" customFormat="1" ht="34.5" thickBot="1" x14ac:dyDescent="0.25">
      <c r="A400" s="67">
        <v>123</v>
      </c>
      <c r="B400" s="66" t="str">
        <f>IF(C400=$A$2,B$2,IF(C400&lt;&gt;"",VLOOKUP($A400,enum!$A$1:$L$361,B$1),""))</f>
        <v>i_BT_SGN_TS_DISP=187</v>
      </c>
      <c r="C400" s="66" t="str">
        <f>IF(A400=$A$2,C$2,IF(A400&lt;&gt;"",VLOOKUP($A400,enum!$A$1:$L$361,C$1),""))</f>
        <v>CHANNEL=0..15</v>
      </c>
      <c r="D400" s="66" t="str">
        <f>IF(B400=$A$2,D$2,IF(B400&lt;&gt;"",VLOOKUP($A400,enum!$A$1:$L$361,D$1),""))</f>
        <v>BOOL_ITEM</v>
      </c>
      <c r="E400" s="67" t="str">
        <f>IF(D400=$A$2,E$2,IF(D400&lt;&gt;"",VLOOKUP($A400,enum!$A$1:$L$361,E$1),""))</f>
        <v>RW</v>
      </c>
      <c r="F400" s="67" t="str">
        <f>IF(E400=$A$2,F$2,IF(E400&lt;&gt;"",VLOOKUP($A400,enum!$A$1:$L$361,F$1),""))</f>
        <v>RW</v>
      </c>
      <c r="G400" s="67" t="str">
        <f>IF(F400=$A$2,G$2,IF(F400&lt;&gt;"",VLOOKUP($A400,enum!$A$1:$L$361,G$1),""))</f>
        <v>ROM</v>
      </c>
      <c r="H400" s="157" t="s">
        <v>903</v>
      </c>
      <c r="I400" s="141" t="s">
        <v>881</v>
      </c>
      <c r="J400" s="143" t="s">
        <v>1141</v>
      </c>
      <c r="K400" s="143" t="s">
        <v>1165</v>
      </c>
      <c r="L400" s="140" t="s">
        <v>1142</v>
      </c>
      <c r="M400" s="141" t="s">
        <v>91</v>
      </c>
      <c r="N400" s="133"/>
    </row>
    <row r="401" spans="1:14" s="125" customFormat="1" ht="12" thickBot="1" x14ac:dyDescent="0.25">
      <c r="A401" s="65">
        <v>124</v>
      </c>
      <c r="B401" s="66" t="str">
        <f>IF(C401=$A$2,B$2,IF(C401&lt;&gt;"",VLOOKUP($A401,enum!$A$1:$L$361,B$1),""))</f>
        <v>i_BT_SGN_STATO_RIP=188</v>
      </c>
      <c r="C401" s="66" t="str">
        <f>IF(A401=$A$2,C$2,IF(A401&lt;&gt;"",VLOOKUP($A401,enum!$A$1:$L$361,C$1),""))</f>
        <v>CHANNEL=0..15</v>
      </c>
      <c r="D401" s="66" t="str">
        <f>IF(B401=$A$2,D$2,IF(B401&lt;&gt;"",VLOOKUP($A401,enum!$A$1:$L$361,D$1),""))</f>
        <v>BOOL_ITEM</v>
      </c>
      <c r="E401" s="67" t="str">
        <f>IF(D401=$A$2,E$2,IF(D401&lt;&gt;"",VLOOKUP($A401,enum!$A$1:$L$361,E$1),""))</f>
        <v>RW</v>
      </c>
      <c r="F401" s="67" t="str">
        <f>IF(E401=$A$2,F$2,IF(E401&lt;&gt;"",VLOOKUP($A401,enum!$A$1:$L$361,F$1),""))</f>
        <v>RW</v>
      </c>
      <c r="G401" s="67" t="str">
        <f>IF(F401=$A$2,G$2,IF(F401&lt;&gt;"",VLOOKUP($A401,enum!$A$1:$L$361,G$1),""))</f>
        <v>ROM</v>
      </c>
      <c r="H401" s="90" t="s">
        <v>828</v>
      </c>
      <c r="I401" s="58" t="s">
        <v>690</v>
      </c>
      <c r="J401" s="91" t="s">
        <v>739</v>
      </c>
      <c r="K401" s="130" t="s">
        <v>740</v>
      </c>
      <c r="L401" s="60" t="s">
        <v>840</v>
      </c>
      <c r="M401" s="87" t="s">
        <v>92</v>
      </c>
      <c r="N401" s="128"/>
    </row>
    <row r="402" spans="1:14" s="125" customFormat="1" ht="12" thickBot="1" x14ac:dyDescent="0.25">
      <c r="A402" s="65">
        <v>125</v>
      </c>
      <c r="B402" s="66" t="str">
        <f>IF(C402=$A$2,B$2,IF(C402&lt;&gt;"",VLOOKUP($A402,enum!$A$1:$L$361,B$1),""))</f>
        <v>i_BT_SGN_FILTRO_AR=189</v>
      </c>
      <c r="C402" s="66" t="str">
        <f>IF(A402=$A$2,C$2,IF(A402&lt;&gt;"",VLOOKUP($A402,enum!$A$1:$L$361,C$1),""))</f>
        <v>CHANNEL=0..15</v>
      </c>
      <c r="D402" s="66" t="str">
        <f>IF(B402=$A$2,D$2,IF(B402&lt;&gt;"",VLOOKUP($A402,enum!$A$1:$L$361,D$1),""))</f>
        <v>TIME_ITEM</v>
      </c>
      <c r="E402" s="67" t="str">
        <f>IF(D402=$A$2,E$2,IF(D402&lt;&gt;"",VLOOKUP($A402,enum!$A$1:$L$361,E$1),""))</f>
        <v>RW</v>
      </c>
      <c r="F402" s="67" t="str">
        <f>IF(E402=$A$2,F$2,IF(E402&lt;&gt;"",VLOOKUP($A402,enum!$A$1:$L$361,F$1),""))</f>
        <v>RW</v>
      </c>
      <c r="G402" s="67" t="str">
        <f>IF(F402=$A$2,G$2,IF(F402&lt;&gt;"",VLOOKUP($A402,enum!$A$1:$L$361,G$1),""))</f>
        <v>ROM</v>
      </c>
      <c r="H402" s="90" t="s">
        <v>803</v>
      </c>
      <c r="I402" s="58" t="s">
        <v>690</v>
      </c>
      <c r="J402" s="59">
        <v>10</v>
      </c>
      <c r="K402" s="57" t="s">
        <v>57</v>
      </c>
      <c r="L402" s="60" t="s">
        <v>852</v>
      </c>
      <c r="M402" s="87" t="s">
        <v>49</v>
      </c>
      <c r="N402" s="128"/>
    </row>
    <row r="403" spans="1:14" s="125" customFormat="1" ht="12" thickBot="1" x14ac:dyDescent="0.25">
      <c r="A403" s="65">
        <v>126</v>
      </c>
      <c r="B403" s="66" t="str">
        <f>IF(C403=$A$2,B$2,IF(C403&lt;&gt;"",VLOOKUP($A403,enum!$A$1:$L$361,B$1),""))</f>
        <v>i_BT_SGN_GEN_EVE=190</v>
      </c>
      <c r="C403" s="66" t="str">
        <f>IF(A403=$A$2,C$2,IF(A403&lt;&gt;"",VLOOKUP($A403,enum!$A$1:$L$361,C$1),""))</f>
        <v>CHANNEL=0..15</v>
      </c>
      <c r="D403" s="66" t="str">
        <f>IF(B403=$A$2,D$2,IF(B403&lt;&gt;"",VLOOKUP($A403,enum!$A$1:$L$361,D$1),""))</f>
        <v>BOOL_ITEM</v>
      </c>
      <c r="E403" s="67" t="str">
        <f>IF(D403=$A$2,E$2,IF(D403&lt;&gt;"",VLOOKUP($A403,enum!$A$1:$L$361,E$1),""))</f>
        <v>RW</v>
      </c>
      <c r="F403" s="67" t="str">
        <f>IF(E403=$A$2,F$2,IF(E403&lt;&gt;"",VLOOKUP($A403,enum!$A$1:$L$361,F$1),""))</f>
        <v>RW</v>
      </c>
      <c r="G403" s="67" t="str">
        <f>IF(F403=$A$2,G$2,IF(F403&lt;&gt;"",VLOOKUP($A403,enum!$A$1:$L$361,G$1),""))</f>
        <v>ROM</v>
      </c>
      <c r="H403" s="90" t="s">
        <v>689</v>
      </c>
      <c r="I403" s="58" t="s">
        <v>690</v>
      </c>
      <c r="J403" s="59" t="s">
        <v>686</v>
      </c>
      <c r="K403" s="59" t="s">
        <v>755</v>
      </c>
      <c r="L403" s="60" t="s">
        <v>841</v>
      </c>
      <c r="M403" s="87" t="s">
        <v>67</v>
      </c>
      <c r="N403" s="128"/>
    </row>
    <row r="404" spans="1:14" s="125" customFormat="1" ht="34.5" thickBot="1" x14ac:dyDescent="0.25">
      <c r="A404" s="65">
        <v>127</v>
      </c>
      <c r="B404" s="66" t="str">
        <f>IF(C404=$A$2,B$2,IF(C404&lt;&gt;"",VLOOKUP($A404,enum!$A$1:$L$361,B$1),""))</f>
        <v>i_BT_SGN_TIPO_GEN=191</v>
      </c>
      <c r="C404" s="66" t="str">
        <f>IF(A404=$A$2,C$2,IF(A404&lt;&gt;"",VLOOKUP($A404,enum!$A$1:$L$361,C$1),""))</f>
        <v>CHANNEL=0..15</v>
      </c>
      <c r="D404" s="66" t="str">
        <f>IF(B404=$A$2,D$2,IF(B404&lt;&gt;"",VLOOKUP($A404,enum!$A$1:$L$361,D$1),""))</f>
        <v>BOOL_ITEM</v>
      </c>
      <c r="E404" s="67" t="str">
        <f>IF(D404=$A$2,E$2,IF(D404&lt;&gt;"",VLOOKUP($A404,enum!$A$1:$L$361,E$1),""))</f>
        <v>RW</v>
      </c>
      <c r="F404" s="67" t="str">
        <f>IF(E404=$A$2,F$2,IF(E404&lt;&gt;"",VLOOKUP($A404,enum!$A$1:$L$361,F$1),""))</f>
        <v>RW</v>
      </c>
      <c r="G404" s="67" t="str">
        <f>IF(F404=$A$2,G$2,IF(F404&lt;&gt;"",VLOOKUP($A404,enum!$A$1:$L$361,G$1),""))</f>
        <v>ROM</v>
      </c>
      <c r="H404" s="90" t="s">
        <v>741</v>
      </c>
      <c r="I404" s="54" t="s">
        <v>742</v>
      </c>
      <c r="J404" s="59">
        <v>1</v>
      </c>
      <c r="K404" s="108" t="s">
        <v>879</v>
      </c>
      <c r="L404" s="60" t="s">
        <v>837</v>
      </c>
      <c r="M404" s="87" t="s">
        <v>54</v>
      </c>
      <c r="N404" s="128"/>
    </row>
    <row r="405" spans="1:14" s="125" customFormat="1" ht="45.75" thickBot="1" x14ac:dyDescent="0.25">
      <c r="A405" s="65">
        <v>128</v>
      </c>
      <c r="B405" s="66" t="str">
        <f>IF(C405=$A$2,B$2,IF(C405&lt;&gt;"",VLOOKUP($A405,enum!$A$1:$L$361,B$1),""))</f>
        <v>i_BT_SGN_EVE_SPONT=192</v>
      </c>
      <c r="C405" s="66" t="str">
        <f>IF(A405=$A$2,C$2,IF(A405&lt;&gt;"",VLOOKUP($A405,enum!$A$1:$L$361,C$1),""))</f>
        <v>CHANNEL=0..15</v>
      </c>
      <c r="D405" s="66" t="str">
        <f>IF(B405=$A$2,D$2,IF(B405&lt;&gt;"",VLOOKUP($A405,enum!$A$1:$L$361,D$1),""))</f>
        <v>BOOL_ITEM</v>
      </c>
      <c r="E405" s="67" t="str">
        <f>IF(D405=$A$2,E$2,IF(D405&lt;&gt;"",VLOOKUP($A405,enum!$A$1:$L$361,E$1),""))</f>
        <v>RW</v>
      </c>
      <c r="F405" s="67" t="str">
        <f>IF(E405=$A$2,F$2,IF(E405&lt;&gt;"",VLOOKUP($A405,enum!$A$1:$L$361,F$1),""))</f>
        <v>RW</v>
      </c>
      <c r="G405" s="67" t="str">
        <f>IF(F405=$A$2,G$2,IF(F405&lt;&gt;"",VLOOKUP($A405,enum!$A$1:$L$361,G$1),""))</f>
        <v>ROM</v>
      </c>
      <c r="H405" s="90" t="s">
        <v>743</v>
      </c>
      <c r="I405" s="54" t="s">
        <v>742</v>
      </c>
      <c r="J405" s="59" t="s">
        <v>756</v>
      </c>
      <c r="K405" s="59" t="s">
        <v>755</v>
      </c>
      <c r="L405" s="102" t="s">
        <v>894</v>
      </c>
      <c r="M405" s="87" t="s">
        <v>50</v>
      </c>
      <c r="N405" s="128"/>
    </row>
    <row r="406" spans="1:14" s="124" customFormat="1" x14ac:dyDescent="0.2">
      <c r="A406" s="67"/>
      <c r="B406" s="66" t="str">
        <f>IF(C406=$A$2,B$2,IF(C406&lt;&gt;"",VLOOKUP($A406,enum!$A$1:$L$361,B$1),""))</f>
        <v/>
      </c>
      <c r="C406" s="66" t="str">
        <f>IF(A406=$A$2,C$2,IF(A406&lt;&gt;"",VLOOKUP($A406,enum!$A$1:$L$361,C$1),""))</f>
        <v/>
      </c>
      <c r="D406" s="66" t="str">
        <f>IF(B406=$A$2,D$2,IF(B406&lt;&gt;"",VLOOKUP($A406,enum!$A$1:$L$361,D$1),""))</f>
        <v/>
      </c>
      <c r="E406" s="67" t="str">
        <f>IF(D406=$A$2,E$2,IF(D406&lt;&gt;"",VLOOKUP($A406,enum!$A$1:$L$361,E$1),""))</f>
        <v/>
      </c>
      <c r="F406" s="67" t="str">
        <f>IF(E406=$A$2,F$2,IF(E406&lt;&gt;"",VLOOKUP($A406,enum!$A$1:$L$361,F$1),""))</f>
        <v/>
      </c>
      <c r="G406" s="67" t="str">
        <f>IF(F406=$A$2,G$2,IF(F406&lt;&gt;"",VLOOKUP($A406,enum!$A$1:$L$361,G$1),""))</f>
        <v/>
      </c>
      <c r="H406" s="183" t="s">
        <v>967</v>
      </c>
      <c r="I406" s="183"/>
      <c r="J406" s="183"/>
      <c r="K406" s="183"/>
      <c r="L406" s="183"/>
      <c r="M406" s="140"/>
    </row>
    <row r="407" spans="1:14" s="124" customFormat="1" ht="22.5" x14ac:dyDescent="0.2">
      <c r="A407" s="67">
        <v>60</v>
      </c>
      <c r="B407" s="66" t="str">
        <f>IF(C407=$A$2,B$2,IF(C407&lt;&gt;"",VLOOKUP($A407,enum!$A$1:$L$361,B$1),""))</f>
        <v>i_DEF_SN=124</v>
      </c>
      <c r="C407" s="66" t="str">
        <f>IF(A407=$A$2,C$2,IF(A407&lt;&gt;"",VLOOKUP($A407,enum!$A$1:$L$361,C$1),""))</f>
        <v>CHANNEL=0..15</v>
      </c>
      <c r="D407" s="66" t="str">
        <f>IF(B407=$A$2,D$2,IF(B407&lt;&gt;"",VLOOKUP($A407,enum!$A$1:$L$361,D$1),""))</f>
        <v>BOOL_ITEM</v>
      </c>
      <c r="E407" s="67" t="str">
        <f>IF(D407=$A$2,E$2,IF(D407&lt;&gt;"",VLOOKUP($A407,enum!$A$1:$L$361,E$1),""))</f>
        <v>RW</v>
      </c>
      <c r="F407" s="67" t="str">
        <f>IF(E407=$A$2,F$2,IF(E407&lt;&gt;"",VLOOKUP($A407,enum!$A$1:$L$361,F$1),""))</f>
        <v>R</v>
      </c>
      <c r="G407" s="67" t="str">
        <f>IF(F407=$A$2,G$2,IF(F407&lt;&gt;"",VLOOKUP($A407,enum!$A$1:$L$361,G$1),""))</f>
        <v>RAM</v>
      </c>
      <c r="H407" s="140" t="s">
        <v>126</v>
      </c>
      <c r="I407" s="142" t="s">
        <v>690</v>
      </c>
      <c r="J407" s="142">
        <v>0</v>
      </c>
      <c r="K407" s="143" t="s">
        <v>986</v>
      </c>
      <c r="L407" s="140" t="s">
        <v>694</v>
      </c>
      <c r="M407" s="87" t="s">
        <v>156</v>
      </c>
    </row>
    <row r="408" spans="1:14" s="124" customFormat="1" ht="22.5" x14ac:dyDescent="0.2">
      <c r="A408" s="67">
        <v>61</v>
      </c>
      <c r="B408" s="66" t="str">
        <f>IF(C408=$A$2,B$2,IF(C408&lt;&gt;"",VLOOKUP($A408,enum!$A$1:$L$361,B$1),""))</f>
        <v>i_DEF_SA=125</v>
      </c>
      <c r="C408" s="66" t="str">
        <f>IF(A408=$A$2,C$2,IF(A408&lt;&gt;"",VLOOKUP($A408,enum!$A$1:$L$361,C$1),""))</f>
        <v>CHANNEL=0..15</v>
      </c>
      <c r="D408" s="66" t="str">
        <f>IF(B408=$A$2,D$2,IF(B408&lt;&gt;"",VLOOKUP($A408,enum!$A$1:$L$361,D$1),""))</f>
        <v>BOOL_ITEM</v>
      </c>
      <c r="E408" s="67" t="str">
        <f>IF(D408=$A$2,E$2,IF(D408&lt;&gt;"",VLOOKUP($A408,enum!$A$1:$L$361,E$1),""))</f>
        <v>RW</v>
      </c>
      <c r="F408" s="67" t="str">
        <f>IF(E408=$A$2,F$2,IF(E408&lt;&gt;"",VLOOKUP($A408,enum!$A$1:$L$361,F$1),""))</f>
        <v>R</v>
      </c>
      <c r="G408" s="67" t="str">
        <f>IF(F408=$A$2,G$2,IF(F408&lt;&gt;"",VLOOKUP($A408,enum!$A$1:$L$361,G$1),""))</f>
        <v>RAM</v>
      </c>
      <c r="H408" s="140" t="s">
        <v>127</v>
      </c>
      <c r="I408" s="142" t="s">
        <v>690</v>
      </c>
      <c r="J408" s="142">
        <v>0</v>
      </c>
      <c r="K408" s="143" t="s">
        <v>1054</v>
      </c>
      <c r="L408" s="140" t="s">
        <v>694</v>
      </c>
      <c r="M408" s="87" t="s">
        <v>156</v>
      </c>
    </row>
    <row r="409" spans="1:14" s="124" customFormat="1" ht="22.5" x14ac:dyDescent="0.2">
      <c r="A409" s="67">
        <v>62</v>
      </c>
      <c r="B409" s="66" t="str">
        <f>IF(C409=$A$2,B$2,IF(C409&lt;&gt;"",VLOOKUP($A409,enum!$A$1:$L$361,B$1),""))</f>
        <v>i_CV=126</v>
      </c>
      <c r="C409" s="66" t="str">
        <f>IF(A409=$A$2,C$2,IF(A409&lt;&gt;"",VLOOKUP($A409,enum!$A$1:$L$361,C$1),""))</f>
        <v>CHANNEL=0..15</v>
      </c>
      <c r="D409" s="66" t="str">
        <f>IF(B409=$A$2,D$2,IF(B409&lt;&gt;"",VLOOKUP($A409,enum!$A$1:$L$361,D$1),""))</f>
        <v>BOOL_ITEM</v>
      </c>
      <c r="E409" s="67" t="str">
        <f>IF(D409=$A$2,E$2,IF(D409&lt;&gt;"",VLOOKUP($A409,enum!$A$1:$L$361,E$1),""))</f>
        <v>RW</v>
      </c>
      <c r="F409" s="67" t="str">
        <f>IF(E409=$A$2,F$2,IF(E409&lt;&gt;"",VLOOKUP($A409,enum!$A$1:$L$361,F$1),""))</f>
        <v>R</v>
      </c>
      <c r="G409" s="67" t="str">
        <f>IF(F409=$A$2,G$2,IF(F409&lt;&gt;"",VLOOKUP($A409,enum!$A$1:$L$361,G$1),""))</f>
        <v>RAM</v>
      </c>
      <c r="H409" s="140" t="s">
        <v>128</v>
      </c>
      <c r="I409" s="142" t="s">
        <v>690</v>
      </c>
      <c r="J409" s="142">
        <v>0</v>
      </c>
      <c r="K409" s="118" t="s">
        <v>767</v>
      </c>
      <c r="L409" s="140" t="s">
        <v>694</v>
      </c>
      <c r="M409" s="87" t="s">
        <v>156</v>
      </c>
    </row>
    <row r="410" spans="1:14" s="124" customFormat="1" ht="22.5" x14ac:dyDescent="0.2">
      <c r="A410" s="67">
        <v>63</v>
      </c>
      <c r="B410" s="66" t="str">
        <f>IF(C410=$A$2,B$2,IF(C410&lt;&gt;"",VLOOKUP($A410,enum!$A$1:$L$361,B$1),""))</f>
        <v>i_INIT_AP=127</v>
      </c>
      <c r="C410" s="66" t="str">
        <f>IF(A410=$A$2,C$2,IF(A410&lt;&gt;"",VLOOKUP($A410,enum!$A$1:$L$361,C$1),""))</f>
        <v>CHANNEL=0..15</v>
      </c>
      <c r="D410" s="66" t="str">
        <f>IF(B410=$A$2,D$2,IF(B410&lt;&gt;"",VLOOKUP($A410,enum!$A$1:$L$361,D$1),""))</f>
        <v>BOOL_ITEM</v>
      </c>
      <c r="E410" s="67" t="str">
        <f>IF(D410=$A$2,E$2,IF(D410&lt;&gt;"",VLOOKUP($A410,enum!$A$1:$L$361,E$1),""))</f>
        <v>RW</v>
      </c>
      <c r="F410" s="67" t="str">
        <f>IF(E410=$A$2,F$2,IF(E410&lt;&gt;"",VLOOKUP($A410,enum!$A$1:$L$361,F$1),""))</f>
        <v>R</v>
      </c>
      <c r="G410" s="67" t="str">
        <f>IF(F410=$A$2,G$2,IF(F410&lt;&gt;"",VLOOKUP($A410,enum!$A$1:$L$361,G$1),""))</f>
        <v>RAM</v>
      </c>
      <c r="H410" s="140" t="s">
        <v>130</v>
      </c>
      <c r="I410" s="142" t="s">
        <v>690</v>
      </c>
      <c r="J410" s="142">
        <v>0</v>
      </c>
      <c r="K410" s="143" t="s">
        <v>692</v>
      </c>
      <c r="L410" s="140" t="s">
        <v>694</v>
      </c>
      <c r="M410" s="87" t="s">
        <v>706</v>
      </c>
    </row>
    <row r="411" spans="1:14" s="124" customFormat="1" ht="41.25" customHeight="1" x14ac:dyDescent="0.2">
      <c r="A411" s="67">
        <v>10</v>
      </c>
      <c r="B411" s="66" t="str">
        <f>IF(C411=$A$2,B$2,IF(C411&lt;&gt;"",VLOOKUP($A411,enum!$A$1:$L$361,B$1),""))</f>
        <v>i_DEF_INCL=18</v>
      </c>
      <c r="C411" s="66" t="str">
        <f>IF(A411=$A$2,C$2,IF(A411&lt;&gt;"",VLOOKUP($A411,enum!$A$1:$L$361,C$1),""))</f>
        <v>CHANNEL=0..15</v>
      </c>
      <c r="D411" s="66" t="str">
        <f>IF(B411=$A$2,D$2,IF(B411&lt;&gt;"",VLOOKUP($A411,enum!$A$1:$L$361,D$1),""))</f>
        <v>BOOL_ITEM</v>
      </c>
      <c r="E411" s="67" t="str">
        <f>IF(D411=$A$2,E$2,IF(D411&lt;&gt;"",VLOOKUP($A411,enum!$A$1:$L$361,E$1),""))</f>
        <v>RW</v>
      </c>
      <c r="F411" s="67" t="str">
        <f>IF(E411=$A$2,F$2,IF(E411&lt;&gt;"",VLOOKUP($A411,enum!$A$1:$L$361,F$1),""))</f>
        <v>R</v>
      </c>
      <c r="G411" s="67" t="str">
        <f>IF(F411=$A$2,G$2,IF(F411&lt;&gt;"",VLOOKUP($A411,enum!$A$1:$L$361,G$1),""))</f>
        <v>RAM</v>
      </c>
      <c r="H411" s="140" t="s">
        <v>131</v>
      </c>
      <c r="I411" s="142" t="s">
        <v>690</v>
      </c>
      <c r="J411" s="142">
        <v>0</v>
      </c>
      <c r="K411" s="118" t="s">
        <v>692</v>
      </c>
      <c r="L411" s="140" t="s">
        <v>694</v>
      </c>
      <c r="M411" s="87" t="s">
        <v>156</v>
      </c>
    </row>
    <row r="412" spans="1:14" s="124" customFormat="1" ht="22.5" x14ac:dyDescent="0.2">
      <c r="A412" s="67">
        <v>64</v>
      </c>
      <c r="B412" s="66" t="str">
        <f>IF(C412=$A$2,B$2,IF(C412&lt;&gt;"",VLOOKUP($A412,enum!$A$1:$L$361,B$1),""))</f>
        <v>i_RR=128</v>
      </c>
      <c r="C412" s="66" t="str">
        <f>IF(A412=$A$2,C$2,IF(A412&lt;&gt;"",VLOOKUP($A412,enum!$A$1:$L$361,C$1),""))</f>
        <v>CHANNEL=0..15</v>
      </c>
      <c r="D412" s="66" t="str">
        <f>IF(B412=$A$2,D$2,IF(B412&lt;&gt;"",VLOOKUP($A412,enum!$A$1:$L$361,D$1),""))</f>
        <v>BOOL_ITEM</v>
      </c>
      <c r="E412" s="67" t="str">
        <f>IF(D412=$A$2,E$2,IF(D412&lt;&gt;"",VLOOKUP($A412,enum!$A$1:$L$361,E$1),""))</f>
        <v>RW</v>
      </c>
      <c r="F412" s="67" t="str">
        <f>IF(E412=$A$2,F$2,IF(E412&lt;&gt;"",VLOOKUP($A412,enum!$A$1:$L$361,F$1),""))</f>
        <v>R</v>
      </c>
      <c r="G412" s="67" t="str">
        <f>IF(F412=$A$2,G$2,IF(F412&lt;&gt;"",VLOOKUP($A412,enum!$A$1:$L$361,G$1),""))</f>
        <v>RAM</v>
      </c>
      <c r="H412" s="140" t="s">
        <v>132</v>
      </c>
      <c r="I412" s="142" t="s">
        <v>690</v>
      </c>
      <c r="J412" s="142">
        <v>0</v>
      </c>
      <c r="K412" s="143" t="s">
        <v>692</v>
      </c>
      <c r="L412" s="140" t="s">
        <v>694</v>
      </c>
      <c r="M412" s="87" t="s">
        <v>706</v>
      </c>
    </row>
    <row r="413" spans="1:14" s="124" customFormat="1" ht="22.5" x14ac:dyDescent="0.2">
      <c r="A413" s="67">
        <v>65</v>
      </c>
      <c r="B413" s="66" t="str">
        <f>IF(C413=$A$2,B$2,IF(C413&lt;&gt;"",VLOOKUP($A413,enum!$A$1:$L$361,B$1),""))</f>
        <v>i_INT=129</v>
      </c>
      <c r="C413" s="66" t="str">
        <f>IF(A413=$A$2,C$2,IF(A413&lt;&gt;"",VLOOKUP($A413,enum!$A$1:$L$361,C$1),""))</f>
        <v>CHANNEL=0..15</v>
      </c>
      <c r="D413" s="66" t="str">
        <f>IF(B413=$A$2,D$2,IF(B413&lt;&gt;"",VLOOKUP($A413,enum!$A$1:$L$361,D$1),""))</f>
        <v>BOOL_ITEM</v>
      </c>
      <c r="E413" s="67" t="str">
        <f>IF(D413=$A$2,E$2,IF(D413&lt;&gt;"",VLOOKUP($A413,enum!$A$1:$L$361,E$1),""))</f>
        <v>RW</v>
      </c>
      <c r="F413" s="67" t="str">
        <f>IF(E413=$A$2,F$2,IF(E413&lt;&gt;"",VLOOKUP($A413,enum!$A$1:$L$361,F$1),""))</f>
        <v>R</v>
      </c>
      <c r="G413" s="67" t="str">
        <f>IF(F413=$A$2,G$2,IF(F413&lt;&gt;"",VLOOKUP($A413,enum!$A$1:$L$361,G$1),""))</f>
        <v>RAM</v>
      </c>
      <c r="H413" s="140" t="s">
        <v>134</v>
      </c>
      <c r="I413" s="142" t="s">
        <v>690</v>
      </c>
      <c r="J413" s="142">
        <v>0</v>
      </c>
      <c r="K413" s="143" t="s">
        <v>692</v>
      </c>
      <c r="L413" s="140" t="s">
        <v>694</v>
      </c>
      <c r="M413" s="87" t="s">
        <v>706</v>
      </c>
    </row>
    <row r="414" spans="1:14" s="124" customFormat="1" x14ac:dyDescent="0.2">
      <c r="A414" s="67">
        <v>12</v>
      </c>
      <c r="B414" s="66" t="str">
        <f>IF(C414=$A$2,B$2,IF(C414&lt;&gt;"",VLOOKUP($A414,enum!$A$1:$L$361,B$1),""))</f>
        <v>i_priority=20</v>
      </c>
      <c r="C414" s="66" t="str">
        <f>IF(A414=$A$2,C$2,IF(A414&lt;&gt;"",VLOOKUP($A414,enum!$A$1:$L$361,C$1),""))</f>
        <v>CHANNEL=0..15</v>
      </c>
      <c r="D414" s="66" t="str">
        <f>IF(B414=$A$2,D$2,IF(B414&lt;&gt;"",VLOOKUP($A414,enum!$A$1:$L$361,D$1),""))</f>
        <v>SHORT_ITEM</v>
      </c>
      <c r="E414" s="67" t="str">
        <f>IF(D414=$A$2,E$2,IF(D414&lt;&gt;"",VLOOKUP($A414,enum!$A$1:$L$361,E$1),""))</f>
        <v>RW</v>
      </c>
      <c r="F414" s="67" t="str">
        <f>IF(E414=$A$2,F$2,IF(E414&lt;&gt;"",VLOOKUP($A414,enum!$A$1:$L$361,F$1),""))</f>
        <v>R</v>
      </c>
      <c r="G414" s="67" t="str">
        <f>IF(F414=$A$2,G$2,IF(F414&lt;&gt;"",VLOOKUP($A414,enum!$A$1:$L$361,G$1),""))</f>
        <v>RAM</v>
      </c>
      <c r="H414" s="140" t="s">
        <v>135</v>
      </c>
      <c r="I414" s="142" t="s">
        <v>690</v>
      </c>
      <c r="J414" s="142">
        <v>1</v>
      </c>
      <c r="K414" s="144" t="s">
        <v>577</v>
      </c>
      <c r="L414" s="140" t="s">
        <v>694</v>
      </c>
      <c r="M414" s="87" t="s">
        <v>156</v>
      </c>
    </row>
    <row r="415" spans="1:14" s="124" customFormat="1" x14ac:dyDescent="0.2">
      <c r="A415" s="67"/>
      <c r="B415" s="66" t="str">
        <f>IF(C415=$A$2,B$2,IF(C415&lt;&gt;"",VLOOKUP($A415,enum!$A$1:$L$361,B$1),""))</f>
        <v/>
      </c>
      <c r="C415" s="66" t="str">
        <f>IF(A415=$A$2,C$2,IF(A415&lt;&gt;"",VLOOKUP($A415,enum!$A$1:$L$361,C$1),""))</f>
        <v/>
      </c>
      <c r="D415" s="66" t="str">
        <f>IF(B415=$A$2,D$2,IF(B415&lt;&gt;"",VLOOKUP($A415,enum!$A$1:$L$361,D$1),""))</f>
        <v/>
      </c>
      <c r="E415" s="67" t="str">
        <f>IF(D415=$A$2,E$2,IF(D415&lt;&gt;"",VLOOKUP($A415,enum!$A$1:$L$361,E$1),""))</f>
        <v/>
      </c>
      <c r="F415" s="67" t="str">
        <f>IF(E415=$A$2,F$2,IF(E415&lt;&gt;"",VLOOKUP($A415,enum!$A$1:$L$361,F$1),""))</f>
        <v/>
      </c>
      <c r="G415" s="67" t="str">
        <f>IF(F415=$A$2,G$2,IF(F415&lt;&gt;"",VLOOKUP($A415,enum!$A$1:$L$361,G$1),""))</f>
        <v/>
      </c>
      <c r="H415" s="183" t="s">
        <v>136</v>
      </c>
      <c r="I415" s="183"/>
      <c r="J415" s="183"/>
      <c r="K415" s="183"/>
      <c r="L415" s="183"/>
    </row>
    <row r="416" spans="1:14" s="124" customFormat="1" x14ac:dyDescent="0.2">
      <c r="A416" s="67">
        <v>0</v>
      </c>
      <c r="B416" s="66" t="str">
        <f>IF(C416=$A$2,B$2,IF(C416&lt;&gt;"",VLOOKUP($A416,enum!$A$1:$L$361,B$1),""))</f>
        <v>i_T10=3</v>
      </c>
      <c r="C416" s="66" t="str">
        <f>IF(A416=$A$2,C$2,IF(A416&lt;&gt;"",VLOOKUP($A416,enum!$A$1:$L$361,C$1),""))</f>
        <v>CHANNEL=0..15</v>
      </c>
      <c r="D416" s="66" t="str">
        <f>IF(B416=$A$2,D$2,IF(B416&lt;&gt;"",VLOOKUP($A416,enum!$A$1:$L$361,D$1),""))</f>
        <v>TIME_ITEM</v>
      </c>
      <c r="E416" s="67" t="str">
        <f>IF(D416=$A$2,E$2,IF(D416&lt;&gt;"",VLOOKUP($A416,enum!$A$1:$L$361,E$1),""))</f>
        <v>RW</v>
      </c>
      <c r="F416" s="67" t="str">
        <f>IF(E416=$A$2,F$2,IF(E416&lt;&gt;"",VLOOKUP($A416,enum!$A$1:$L$361,F$1),""))</f>
        <v>R</v>
      </c>
      <c r="G416" s="67" t="str">
        <f>IF(F416=$A$2,G$2,IF(F416&lt;&gt;"",VLOOKUP($A416,enum!$A$1:$L$361,G$1),""))</f>
        <v>RAM</v>
      </c>
      <c r="H416" s="140" t="s">
        <v>137</v>
      </c>
      <c r="I416" s="142" t="s">
        <v>690</v>
      </c>
      <c r="J416" s="142" t="s">
        <v>138</v>
      </c>
      <c r="K416" s="143" t="s">
        <v>139</v>
      </c>
      <c r="L416" s="124" t="s">
        <v>1119</v>
      </c>
      <c r="M416" s="87" t="s">
        <v>1050</v>
      </c>
    </row>
    <row r="417" spans="1:13" s="124" customFormat="1" x14ac:dyDescent="0.2">
      <c r="A417" s="67">
        <v>1</v>
      </c>
      <c r="B417" s="66" t="str">
        <f>IF(C417=$A$2,B$2,IF(C417&lt;&gt;"",VLOOKUP($A417,enum!$A$1:$L$361,B$1),""))</f>
        <v>i_T11=4</v>
      </c>
      <c r="C417" s="66" t="str">
        <f>IF(A417=$A$2,C$2,IF(A417&lt;&gt;"",VLOOKUP($A417,enum!$A$1:$L$361,C$1),""))</f>
        <v>CHANNEL=0..15</v>
      </c>
      <c r="D417" s="66" t="str">
        <f>IF(B417=$A$2,D$2,IF(B417&lt;&gt;"",VLOOKUP($A417,enum!$A$1:$L$361,D$1),""))</f>
        <v>TIME_ITEM</v>
      </c>
      <c r="E417" s="67" t="str">
        <f>IF(D417=$A$2,E$2,IF(D417&lt;&gt;"",VLOOKUP($A417,enum!$A$1:$L$361,E$1),""))</f>
        <v>RW</v>
      </c>
      <c r="F417" s="67" t="str">
        <f>IF(E417=$A$2,F$2,IF(E417&lt;&gt;"",VLOOKUP($A417,enum!$A$1:$L$361,F$1),""))</f>
        <v>R</v>
      </c>
      <c r="G417" s="67" t="str">
        <f>IF(F417=$A$2,G$2,IF(F417&lt;&gt;"",VLOOKUP($A417,enum!$A$1:$L$361,G$1),""))</f>
        <v>RAM</v>
      </c>
      <c r="H417" s="140" t="s">
        <v>140</v>
      </c>
      <c r="I417" s="142" t="s">
        <v>690</v>
      </c>
      <c r="J417" s="142" t="s">
        <v>141</v>
      </c>
      <c r="K417" s="143" t="s">
        <v>139</v>
      </c>
      <c r="L417" s="124" t="s">
        <v>1047</v>
      </c>
      <c r="M417" s="87" t="s">
        <v>1046</v>
      </c>
    </row>
    <row r="418" spans="1:13" s="124" customFormat="1" x14ac:dyDescent="0.2">
      <c r="A418" s="67">
        <v>2</v>
      </c>
      <c r="B418" s="66" t="str">
        <f>IF(C418=$A$2,B$2,IF(C418&lt;&gt;"",VLOOKUP($A418,enum!$A$1:$L$361,B$1),""))</f>
        <v>i_T13=5</v>
      </c>
      <c r="C418" s="66" t="str">
        <f>IF(A418=$A$2,C$2,IF(A418&lt;&gt;"",VLOOKUP($A418,enum!$A$1:$L$361,C$1),""))</f>
        <v>CHANNEL=0..15</v>
      </c>
      <c r="D418" s="66" t="str">
        <f>IF(B418=$A$2,D$2,IF(B418&lt;&gt;"",VLOOKUP($A418,enum!$A$1:$L$361,D$1),""))</f>
        <v>TIME_ITEM</v>
      </c>
      <c r="E418" s="67" t="str">
        <f>IF(D418=$A$2,E$2,IF(D418&lt;&gt;"",VLOOKUP($A418,enum!$A$1:$L$361,E$1),""))</f>
        <v>RW</v>
      </c>
      <c r="F418" s="67" t="str">
        <f>IF(E418=$A$2,F$2,IF(E418&lt;&gt;"",VLOOKUP($A418,enum!$A$1:$L$361,F$1),""))</f>
        <v>R</v>
      </c>
      <c r="G418" s="67" t="str">
        <f>IF(F418=$A$2,G$2,IF(F418&lt;&gt;"",VLOOKUP($A418,enum!$A$1:$L$361,G$1),""))</f>
        <v>RAM</v>
      </c>
      <c r="H418" s="140" t="s">
        <v>142</v>
      </c>
      <c r="I418" s="142" t="s">
        <v>690</v>
      </c>
      <c r="J418" s="142" t="s">
        <v>143</v>
      </c>
      <c r="K418" s="143" t="s">
        <v>139</v>
      </c>
      <c r="L418" s="124" t="s">
        <v>1120</v>
      </c>
      <c r="M418" s="87" t="s">
        <v>1006</v>
      </c>
    </row>
    <row r="419" spans="1:13" s="124" customFormat="1" x14ac:dyDescent="0.2">
      <c r="A419" s="67">
        <v>73</v>
      </c>
      <c r="B419" s="66" t="str">
        <f>IF(C419=$A$2,B$2,IF(C419&lt;&gt;"",VLOOKUP($A419,enum!$A$1:$L$361,B$1),""))</f>
        <v>i_T51=137</v>
      </c>
      <c r="C419" s="66" t="str">
        <f>IF(A419=$A$2,C$2,IF(A419&lt;&gt;"",VLOOKUP($A419,enum!$A$1:$L$361,C$1),""))</f>
        <v>CHANNEL=0..15</v>
      </c>
      <c r="D419" s="66" t="str">
        <f>IF(B419=$A$2,D$2,IF(B419&lt;&gt;"",VLOOKUP($A419,enum!$A$1:$L$361,D$1),""))</f>
        <v>TIME_ITEM</v>
      </c>
      <c r="E419" s="67" t="str">
        <f>IF(D419=$A$2,E$2,IF(D419&lt;&gt;"",VLOOKUP($A419,enum!$A$1:$L$361,E$1),""))</f>
        <v>RW</v>
      </c>
      <c r="F419" s="67" t="str">
        <f>IF(E419=$A$2,F$2,IF(E419&lt;&gt;"",VLOOKUP($A419,enum!$A$1:$L$361,F$1),""))</f>
        <v>R</v>
      </c>
      <c r="G419" s="67" t="str">
        <f>IF(F419=$A$2,G$2,IF(F419&lt;&gt;"",VLOOKUP($A419,enum!$A$1:$L$361,G$1),""))</f>
        <v>RAM</v>
      </c>
      <c r="H419" s="140" t="s">
        <v>144</v>
      </c>
      <c r="I419" s="142" t="s">
        <v>690</v>
      </c>
      <c r="J419" s="142" t="s">
        <v>125</v>
      </c>
      <c r="K419" s="143" t="s">
        <v>125</v>
      </c>
      <c r="L419" s="140" t="s">
        <v>694</v>
      </c>
      <c r="M419" s="87" t="s">
        <v>156</v>
      </c>
    </row>
    <row r="420" spans="1:13" s="124" customFormat="1" x14ac:dyDescent="0.2">
      <c r="A420" s="67">
        <v>3</v>
      </c>
      <c r="B420" s="66" t="str">
        <f>IF(C420=$A$2,B$2,IF(C420&lt;&gt;"",VLOOKUP($A420,enum!$A$1:$L$361,B$1),""))</f>
        <v>i_T55=8</v>
      </c>
      <c r="C420" s="66" t="str">
        <f>IF(A420=$A$2,C$2,IF(A420&lt;&gt;"",VLOOKUP($A420,enum!$A$1:$L$361,C$1),""))</f>
        <v>CHANNEL=0..15</v>
      </c>
      <c r="D420" s="66" t="str">
        <f>IF(B420=$A$2,D$2,IF(B420&lt;&gt;"",VLOOKUP($A420,enum!$A$1:$L$361,D$1),""))</f>
        <v>TIME_ITEM</v>
      </c>
      <c r="E420" s="67" t="str">
        <f>IF(D420=$A$2,E$2,IF(D420&lt;&gt;"",VLOOKUP($A420,enum!$A$1:$L$361,E$1),""))</f>
        <v>RW</v>
      </c>
      <c r="F420" s="67" t="str">
        <f>IF(E420=$A$2,F$2,IF(E420&lt;&gt;"",VLOOKUP($A420,enum!$A$1:$L$361,F$1),""))</f>
        <v>R</v>
      </c>
      <c r="G420" s="67" t="str">
        <f>IF(F420=$A$2,G$2,IF(F420&lt;&gt;"",VLOOKUP($A420,enum!$A$1:$L$361,G$1),""))</f>
        <v>RAM</v>
      </c>
      <c r="H420" s="140" t="s">
        <v>147</v>
      </c>
      <c r="I420" s="142" t="s">
        <v>690</v>
      </c>
      <c r="J420" s="142" t="s">
        <v>148</v>
      </c>
      <c r="K420" s="143" t="s">
        <v>146</v>
      </c>
      <c r="L420" s="124" t="s">
        <v>1011</v>
      </c>
      <c r="M420" s="87" t="s">
        <v>1009</v>
      </c>
    </row>
    <row r="421" spans="1:13" s="124" customFormat="1" x14ac:dyDescent="0.2">
      <c r="A421" s="67">
        <v>4</v>
      </c>
      <c r="B421" s="66" t="str">
        <f>IF(C421=$A$2,B$2,IF(C421&lt;&gt;"",VLOOKUP($A421,enum!$A$1:$L$361,B$1),""))</f>
        <v>i_T56=9</v>
      </c>
      <c r="C421" s="66" t="str">
        <f>IF(A421=$A$2,C$2,IF(A421&lt;&gt;"",VLOOKUP($A421,enum!$A$1:$L$361,C$1),""))</f>
        <v>CHANNEL=0..15</v>
      </c>
      <c r="D421" s="66" t="str">
        <f>IF(B421=$A$2,D$2,IF(B421&lt;&gt;"",VLOOKUP($A421,enum!$A$1:$L$361,D$1),""))</f>
        <v>TIME_ITEM</v>
      </c>
      <c r="E421" s="67" t="str">
        <f>IF(D421=$A$2,E$2,IF(D421&lt;&gt;"",VLOOKUP($A421,enum!$A$1:$L$361,E$1),""))</f>
        <v>RW</v>
      </c>
      <c r="F421" s="67" t="str">
        <f>IF(E421=$A$2,F$2,IF(E421&lt;&gt;"",VLOOKUP($A421,enum!$A$1:$L$361,F$1),""))</f>
        <v>R</v>
      </c>
      <c r="G421" s="67" t="str">
        <f>IF(F421=$A$2,G$2,IF(F421&lt;&gt;"",VLOOKUP($A421,enum!$A$1:$L$361,G$1),""))</f>
        <v>RAM</v>
      </c>
      <c r="H421" s="140" t="s">
        <v>149</v>
      </c>
      <c r="I421" s="142" t="s">
        <v>690</v>
      </c>
      <c r="J421" s="142" t="s">
        <v>584</v>
      </c>
      <c r="K421" s="143" t="s">
        <v>151</v>
      </c>
      <c r="L421" s="124" t="s">
        <v>1012</v>
      </c>
      <c r="M421" s="87" t="s">
        <v>1010</v>
      </c>
    </row>
    <row r="422" spans="1:13" s="124" customFormat="1" x14ac:dyDescent="0.2">
      <c r="A422" s="67">
        <v>74</v>
      </c>
      <c r="B422" s="66" t="str">
        <f>IF(C422=$A$2,B$2,IF(C422&lt;&gt;"",VLOOKUP($A422,enum!$A$1:$L$361,B$1),""))</f>
        <v>i_T59=138</v>
      </c>
      <c r="C422" s="66" t="str">
        <f>IF(A422=$A$2,C$2,IF(A422&lt;&gt;"",VLOOKUP($A422,enum!$A$1:$L$361,C$1),""))</f>
        <v>CHANNEL=0..15</v>
      </c>
      <c r="D422" s="66" t="str">
        <f>IF(B422=$A$2,D$2,IF(B422&lt;&gt;"",VLOOKUP($A422,enum!$A$1:$L$361,D$1),""))</f>
        <v>TIME_ITEM</v>
      </c>
      <c r="E422" s="67" t="str">
        <f>IF(D422=$A$2,E$2,IF(D422&lt;&gt;"",VLOOKUP($A422,enum!$A$1:$L$361,E$1),""))</f>
        <v>RW</v>
      </c>
      <c r="F422" s="67" t="str">
        <f>IF(E422=$A$2,F$2,IF(E422&lt;&gt;"",VLOOKUP($A422,enum!$A$1:$L$361,F$1),""))</f>
        <v>R</v>
      </c>
      <c r="G422" s="67" t="str">
        <f>IF(F422=$A$2,G$2,IF(F422&lt;&gt;"",VLOOKUP($A422,enum!$A$1:$L$361,G$1),""))</f>
        <v>RAM</v>
      </c>
      <c r="H422" s="140" t="s">
        <v>152</v>
      </c>
      <c r="I422" s="142" t="s">
        <v>690</v>
      </c>
      <c r="J422" s="142" t="s">
        <v>125</v>
      </c>
      <c r="K422" s="143" t="s">
        <v>125</v>
      </c>
      <c r="L422" s="140" t="s">
        <v>694</v>
      </c>
      <c r="M422" s="87" t="s">
        <v>156</v>
      </c>
    </row>
    <row r="423" spans="1:13" s="124" customFormat="1" x14ac:dyDescent="0.2">
      <c r="A423" s="67">
        <v>75</v>
      </c>
      <c r="B423" s="66" t="str">
        <f>IF(C423=$A$2,B$2,IF(C423&lt;&gt;"",VLOOKUP($A423,enum!$A$1:$L$361,B$1),""))</f>
        <v>i_T5F=139</v>
      </c>
      <c r="C423" s="66" t="str">
        <f>IF(A423=$A$2,C$2,IF(A423&lt;&gt;"",VLOOKUP($A423,enum!$A$1:$L$361,C$1),""))</f>
        <v>CHANNEL=0..15</v>
      </c>
      <c r="D423" s="66" t="str">
        <f>IF(B423=$A$2,D$2,IF(B423&lt;&gt;"",VLOOKUP($A423,enum!$A$1:$L$361,D$1),""))</f>
        <v>TIME_ITEM</v>
      </c>
      <c r="E423" s="67" t="str">
        <f>IF(D423=$A$2,E$2,IF(D423&lt;&gt;"",VLOOKUP($A423,enum!$A$1:$L$361,E$1),""))</f>
        <v>RW</v>
      </c>
      <c r="F423" s="67" t="str">
        <f>IF(E423=$A$2,F$2,IF(E423&lt;&gt;"",VLOOKUP($A423,enum!$A$1:$L$361,F$1),""))</f>
        <v>R</v>
      </c>
      <c r="G423" s="67" t="str">
        <f>IF(F423=$A$2,G$2,IF(F423&lt;&gt;"",VLOOKUP($A423,enum!$A$1:$L$361,G$1),""))</f>
        <v>RAM</v>
      </c>
      <c r="H423" s="140" t="s">
        <v>155</v>
      </c>
      <c r="I423" s="142" t="s">
        <v>690</v>
      </c>
      <c r="J423" s="142" t="s">
        <v>585</v>
      </c>
      <c r="K423" s="143" t="s">
        <v>162</v>
      </c>
      <c r="L423" s="124" t="s">
        <v>1045</v>
      </c>
      <c r="M423" s="87" t="s">
        <v>1044</v>
      </c>
    </row>
    <row r="424" spans="1:13" s="124" customFormat="1" x14ac:dyDescent="0.2">
      <c r="A424" s="67">
        <v>76</v>
      </c>
      <c r="B424" s="66" t="str">
        <f>IF(C424=$A$2,B$2,IF(C424&lt;&gt;"",VLOOKUP($A424,enum!$A$1:$L$361,B$1),""))</f>
        <v>i_T5X=140</v>
      </c>
      <c r="C424" s="66" t="str">
        <f>IF(A424=$A$2,C$2,IF(A424&lt;&gt;"",VLOOKUP($A424,enum!$A$1:$L$361,C$1),""))</f>
        <v>CHANNEL=0..15</v>
      </c>
      <c r="D424" s="66" t="str">
        <f>IF(B424=$A$2,D$2,IF(B424&lt;&gt;"",VLOOKUP($A424,enum!$A$1:$L$361,D$1),""))</f>
        <v>TIME_ITEM</v>
      </c>
      <c r="E424" s="67" t="str">
        <f>IF(D424=$A$2,E$2,IF(D424&lt;&gt;"",VLOOKUP($A424,enum!$A$1:$L$361,E$1),""))</f>
        <v>RW</v>
      </c>
      <c r="F424" s="67" t="str">
        <f>IF(E424=$A$2,F$2,IF(E424&lt;&gt;"",VLOOKUP($A424,enum!$A$1:$L$361,F$1),""))</f>
        <v>R</v>
      </c>
      <c r="G424" s="67" t="str">
        <f>IF(F424=$A$2,G$2,IF(F424&lt;&gt;"",VLOOKUP($A424,enum!$A$1:$L$361,G$1),""))</f>
        <v>RAM</v>
      </c>
      <c r="H424" s="140" t="s">
        <v>157</v>
      </c>
      <c r="I424" s="142" t="s">
        <v>690</v>
      </c>
      <c r="J424" s="142" t="s">
        <v>125</v>
      </c>
      <c r="K424" s="143" t="s">
        <v>125</v>
      </c>
      <c r="L424" s="140" t="s">
        <v>694</v>
      </c>
      <c r="M424" s="87" t="s">
        <v>156</v>
      </c>
    </row>
    <row r="425" spans="1:13" s="124" customFormat="1" x14ac:dyDescent="0.2">
      <c r="A425" s="67">
        <v>66</v>
      </c>
      <c r="B425" s="66" t="str">
        <f>IF(C425=$A$2,B$2,IF(C425&lt;&gt;"",VLOOKUP($A425,enum!$A$1:$L$361,B$1),""))</f>
        <v>i_T61=130</v>
      </c>
      <c r="C425" s="66" t="str">
        <f>IF(A425=$A$2,C$2,IF(A425&lt;&gt;"",VLOOKUP($A425,enum!$A$1:$L$361,C$1),""))</f>
        <v>CHANNEL=0..15</v>
      </c>
      <c r="D425" s="66" t="str">
        <f>IF(B425=$A$2,D$2,IF(B425&lt;&gt;"",VLOOKUP($A425,enum!$A$1:$L$361,D$1),""))</f>
        <v>TIME_ITEM</v>
      </c>
      <c r="E425" s="67" t="str">
        <f>IF(D425=$A$2,E$2,IF(D425&lt;&gt;"",VLOOKUP($A425,enum!$A$1:$L$361,E$1),""))</f>
        <v>RW</v>
      </c>
      <c r="F425" s="67" t="str">
        <f>IF(E425=$A$2,F$2,IF(E425&lt;&gt;"",VLOOKUP($A425,enum!$A$1:$L$361,F$1),""))</f>
        <v>R</v>
      </c>
      <c r="G425" s="67" t="str">
        <f>IF(F425=$A$2,G$2,IF(F425&lt;&gt;"",VLOOKUP($A425,enum!$A$1:$L$361,G$1),""))</f>
        <v>RAM</v>
      </c>
      <c r="H425" s="140" t="s">
        <v>158</v>
      </c>
      <c r="I425" s="142" t="s">
        <v>690</v>
      </c>
      <c r="J425" s="142" t="s">
        <v>125</v>
      </c>
      <c r="K425" s="143" t="s">
        <v>125</v>
      </c>
      <c r="L425" s="140" t="s">
        <v>694</v>
      </c>
      <c r="M425" s="87" t="s">
        <v>156</v>
      </c>
    </row>
    <row r="426" spans="1:13" s="124" customFormat="1" x14ac:dyDescent="0.2">
      <c r="A426" s="67">
        <v>5</v>
      </c>
      <c r="B426" s="66" t="str">
        <f>IF(C426=$A$2,B$2,IF(C426&lt;&gt;"",VLOOKUP($A426,enum!$A$1:$L$361,B$1),""))</f>
        <v>i_T63=10</v>
      </c>
      <c r="C426" s="66" t="str">
        <f>IF(A426=$A$2,C$2,IF(A426&lt;&gt;"",VLOOKUP($A426,enum!$A$1:$L$361,C$1),""))</f>
        <v>CHANNEL=0..15</v>
      </c>
      <c r="D426" s="66" t="str">
        <f>IF(B426=$A$2,D$2,IF(B426&lt;&gt;"",VLOOKUP($A426,enum!$A$1:$L$361,D$1),""))</f>
        <v>TIME_ITEM</v>
      </c>
      <c r="E426" s="67" t="str">
        <f>IF(D426=$A$2,E$2,IF(D426&lt;&gt;"",VLOOKUP($A426,enum!$A$1:$L$361,E$1),""))</f>
        <v>RW</v>
      </c>
      <c r="F426" s="67" t="str">
        <f>IF(E426=$A$2,F$2,IF(E426&lt;&gt;"",VLOOKUP($A426,enum!$A$1:$L$361,F$1),""))</f>
        <v>R</v>
      </c>
      <c r="G426" s="67" t="str">
        <f>IF(F426=$A$2,G$2,IF(F426&lt;&gt;"",VLOOKUP($A426,enum!$A$1:$L$361,G$1),""))</f>
        <v>RAM</v>
      </c>
      <c r="H426" s="140" t="s">
        <v>160</v>
      </c>
      <c r="I426" s="142" t="s">
        <v>690</v>
      </c>
      <c r="J426" s="142" t="s">
        <v>148</v>
      </c>
      <c r="K426" s="143" t="s">
        <v>146</v>
      </c>
      <c r="L426" s="146" t="s">
        <v>1011</v>
      </c>
      <c r="M426" s="87" t="s">
        <v>1048</v>
      </c>
    </row>
    <row r="427" spans="1:13" s="124" customFormat="1" x14ac:dyDescent="0.2">
      <c r="A427" s="67">
        <v>6</v>
      </c>
      <c r="B427" s="66" t="str">
        <f>IF(C427=$A$2,B$2,IF(C427&lt;&gt;"",VLOOKUP($A427,enum!$A$1:$L$361,B$1),""))</f>
        <v>i_T64=11</v>
      </c>
      <c r="C427" s="66" t="str">
        <f>IF(A427=$A$2,C$2,IF(A427&lt;&gt;"",VLOOKUP($A427,enum!$A$1:$L$361,C$1),""))</f>
        <v>CHANNEL=0..15</v>
      </c>
      <c r="D427" s="66" t="str">
        <f>IF(B427=$A$2,D$2,IF(B427&lt;&gt;"",VLOOKUP($A427,enum!$A$1:$L$361,D$1),""))</f>
        <v>TIME_ITEM</v>
      </c>
      <c r="E427" s="67" t="str">
        <f>IF(D427=$A$2,E$2,IF(D427&lt;&gt;"",VLOOKUP($A427,enum!$A$1:$L$361,E$1),""))</f>
        <v>RW</v>
      </c>
      <c r="F427" s="67" t="str">
        <f>IF(E427=$A$2,F$2,IF(E427&lt;&gt;"",VLOOKUP($A427,enum!$A$1:$L$361,F$1),""))</f>
        <v>R</v>
      </c>
      <c r="G427" s="67" t="str">
        <f>IF(F427=$A$2,G$2,IF(F427&lt;&gt;"",VLOOKUP($A427,enum!$A$1:$L$361,G$1),""))</f>
        <v>RAM</v>
      </c>
      <c r="H427" s="140" t="s">
        <v>161</v>
      </c>
      <c r="I427" s="142" t="s">
        <v>690</v>
      </c>
      <c r="J427" s="142" t="s">
        <v>586</v>
      </c>
      <c r="K427" s="143" t="s">
        <v>162</v>
      </c>
      <c r="L427" s="146" t="s">
        <v>1020</v>
      </c>
      <c r="M427" s="87" t="s">
        <v>1049</v>
      </c>
    </row>
    <row r="428" spans="1:13" s="124" customFormat="1" x14ac:dyDescent="0.2">
      <c r="A428" s="67">
        <v>67</v>
      </c>
      <c r="B428" s="66" t="str">
        <f>IF(C428=$A$2,B$2,IF(C428&lt;&gt;"",VLOOKUP($A428,enum!$A$1:$L$361,B$1),""))</f>
        <v>i_T68=131</v>
      </c>
      <c r="C428" s="66" t="str">
        <f>IF(A428=$A$2,C$2,IF(A428&lt;&gt;"",VLOOKUP($A428,enum!$A$1:$L$361,C$1),""))</f>
        <v>CHANNEL=0..15</v>
      </c>
      <c r="D428" s="66" t="str">
        <f>IF(B428=$A$2,D$2,IF(B428&lt;&gt;"",VLOOKUP($A428,enum!$A$1:$L$361,D$1),""))</f>
        <v>TIME_ITEM</v>
      </c>
      <c r="E428" s="67" t="str">
        <f>IF(D428=$A$2,E$2,IF(D428&lt;&gt;"",VLOOKUP($A428,enum!$A$1:$L$361,E$1),""))</f>
        <v>RW</v>
      </c>
      <c r="F428" s="67" t="str">
        <f>IF(E428=$A$2,F$2,IF(E428&lt;&gt;"",VLOOKUP($A428,enum!$A$1:$L$361,F$1),""))</f>
        <v>R</v>
      </c>
      <c r="G428" s="67" t="str">
        <f>IF(F428=$A$2,G$2,IF(F428&lt;&gt;"",VLOOKUP($A428,enum!$A$1:$L$361,G$1),""))</f>
        <v>RAM</v>
      </c>
      <c r="H428" s="140" t="s">
        <v>163</v>
      </c>
      <c r="I428" s="142" t="s">
        <v>690</v>
      </c>
      <c r="J428" s="142" t="s">
        <v>153</v>
      </c>
      <c r="K428" s="143" t="s">
        <v>139</v>
      </c>
      <c r="L428" s="146" t="s">
        <v>1052</v>
      </c>
      <c r="M428" s="87" t="s">
        <v>1051</v>
      </c>
    </row>
    <row r="429" spans="1:13" s="124" customFormat="1" x14ac:dyDescent="0.2">
      <c r="A429" s="67">
        <v>77</v>
      </c>
      <c r="B429" s="66" t="str">
        <f>IF(C429=$A$2,B$2,IF(C429&lt;&gt;"",VLOOKUP($A429,enum!$A$1:$L$361,B$1),""))</f>
        <v>i_T6F=141</v>
      </c>
      <c r="C429" s="66" t="str">
        <f>IF(A429=$A$2,C$2,IF(A429&lt;&gt;"",VLOOKUP($A429,enum!$A$1:$L$361,C$1),""))</f>
        <v>CHANNEL=0..15</v>
      </c>
      <c r="D429" s="66" t="str">
        <f>IF(B429=$A$2,D$2,IF(B429&lt;&gt;"",VLOOKUP($A429,enum!$A$1:$L$361,D$1),""))</f>
        <v>TIME_ITEM</v>
      </c>
      <c r="E429" s="67" t="str">
        <f>IF(D429=$A$2,E$2,IF(D429&lt;&gt;"",VLOOKUP($A429,enum!$A$1:$L$361,E$1),""))</f>
        <v>RW</v>
      </c>
      <c r="F429" s="67" t="str">
        <f>IF(E429=$A$2,F$2,IF(E429&lt;&gt;"",VLOOKUP($A429,enum!$A$1:$L$361,F$1),""))</f>
        <v>R</v>
      </c>
      <c r="G429" s="67" t="str">
        <f>IF(F429=$A$2,G$2,IF(F429&lt;&gt;"",VLOOKUP($A429,enum!$A$1:$L$361,G$1),""))</f>
        <v>RAM</v>
      </c>
      <c r="H429" s="140" t="s">
        <v>165</v>
      </c>
      <c r="I429" s="142" t="s">
        <v>690</v>
      </c>
      <c r="J429" s="142" t="s">
        <v>125</v>
      </c>
      <c r="K429" s="143" t="s">
        <v>125</v>
      </c>
      <c r="L429" s="140" t="s">
        <v>694</v>
      </c>
      <c r="M429" s="87" t="s">
        <v>156</v>
      </c>
    </row>
    <row r="430" spans="1:13" s="124" customFormat="1" x14ac:dyDescent="0.2">
      <c r="A430" s="67">
        <v>78</v>
      </c>
      <c r="B430" s="66" t="str">
        <f>IF(C430=$A$2,B$2,IF(C430&lt;&gt;"",VLOOKUP($A430,enum!$A$1:$L$361,B$1),""))</f>
        <v>i_T6H=142</v>
      </c>
      <c r="C430" s="66" t="str">
        <f>IF(A430=$A$2,C$2,IF(A430&lt;&gt;"",VLOOKUP($A430,enum!$A$1:$L$361,C$1),""))</f>
        <v>CHANNEL=0..15</v>
      </c>
      <c r="D430" s="66" t="str">
        <f>IF(B430=$A$2,D$2,IF(B430&lt;&gt;"",VLOOKUP($A430,enum!$A$1:$L$361,D$1),""))</f>
        <v>TIME_ITEM</v>
      </c>
      <c r="E430" s="67" t="str">
        <f>IF(D430=$A$2,E$2,IF(D430&lt;&gt;"",VLOOKUP($A430,enum!$A$1:$L$361,E$1),""))</f>
        <v>RW</v>
      </c>
      <c r="F430" s="67" t="str">
        <f>IF(E430=$A$2,F$2,IF(E430&lt;&gt;"",VLOOKUP($A430,enum!$A$1:$L$361,F$1),""))</f>
        <v>R</v>
      </c>
      <c r="G430" s="67" t="str">
        <f>IF(F430=$A$2,G$2,IF(F430&lt;&gt;"",VLOOKUP($A430,enum!$A$1:$L$361,G$1),""))</f>
        <v>RAM</v>
      </c>
      <c r="H430" s="140" t="s">
        <v>166</v>
      </c>
      <c r="I430" s="142" t="s">
        <v>690</v>
      </c>
      <c r="J430" s="142" t="s">
        <v>125</v>
      </c>
      <c r="K430" s="143" t="s">
        <v>125</v>
      </c>
      <c r="L430" s="140" t="s">
        <v>694</v>
      </c>
      <c r="M430" s="87" t="s">
        <v>156</v>
      </c>
    </row>
    <row r="431" spans="1:13" s="124" customFormat="1" x14ac:dyDescent="0.2">
      <c r="A431" s="67">
        <v>79</v>
      </c>
      <c r="B431" s="66" t="str">
        <f>IF(C431=$A$2,B$2,IF(C431&lt;&gt;"",VLOOKUP($A431,enum!$A$1:$L$361,B$1),""))</f>
        <v>i_T6W=143</v>
      </c>
      <c r="C431" s="66" t="str">
        <f>IF(A431=$A$2,C$2,IF(A431&lt;&gt;"",VLOOKUP($A431,enum!$A$1:$L$361,C$1),""))</f>
        <v>CHANNEL=0..15</v>
      </c>
      <c r="D431" s="66" t="str">
        <f>IF(B431=$A$2,D$2,IF(B431&lt;&gt;"",VLOOKUP($A431,enum!$A$1:$L$361,D$1),""))</f>
        <v>TIME_ITEM</v>
      </c>
      <c r="E431" s="67" t="str">
        <f>IF(D431=$A$2,E$2,IF(D431&lt;&gt;"",VLOOKUP($A431,enum!$A$1:$L$361,E$1),""))</f>
        <v>RW</v>
      </c>
      <c r="F431" s="67" t="str">
        <f>IF(E431=$A$2,F$2,IF(E431&lt;&gt;"",VLOOKUP($A431,enum!$A$1:$L$361,F$1),""))</f>
        <v>R</v>
      </c>
      <c r="G431" s="67" t="str">
        <f>IF(F431=$A$2,G$2,IF(F431&lt;&gt;"",VLOOKUP($A431,enum!$A$1:$L$361,G$1),""))</f>
        <v>RAM</v>
      </c>
      <c r="H431" s="140" t="s">
        <v>167</v>
      </c>
      <c r="I431" s="142" t="s">
        <v>690</v>
      </c>
      <c r="J431" s="142" t="s">
        <v>125</v>
      </c>
      <c r="K431" s="143" t="s">
        <v>125</v>
      </c>
      <c r="L431" s="140" t="s">
        <v>694</v>
      </c>
      <c r="M431" s="87" t="s">
        <v>156</v>
      </c>
    </row>
    <row r="432" spans="1:13" s="124" customFormat="1" x14ac:dyDescent="0.2">
      <c r="A432" s="67">
        <v>80</v>
      </c>
      <c r="B432" s="66" t="str">
        <f>IF(C432=$A$2,B$2,IF(C432&lt;&gt;"",VLOOKUP($A432,enum!$A$1:$L$361,B$1),""))</f>
        <v>i_T6X=144</v>
      </c>
      <c r="C432" s="66" t="str">
        <f>IF(A432=$A$2,C$2,IF(A432&lt;&gt;"",VLOOKUP($A432,enum!$A$1:$L$361,C$1),""))</f>
        <v>CHANNEL=0..15</v>
      </c>
      <c r="D432" s="66" t="str">
        <f>IF(B432=$A$2,D$2,IF(B432&lt;&gt;"",VLOOKUP($A432,enum!$A$1:$L$361,D$1),""))</f>
        <v>TIME_ITEM</v>
      </c>
      <c r="E432" s="67" t="str">
        <f>IF(D432=$A$2,E$2,IF(D432&lt;&gt;"",VLOOKUP($A432,enum!$A$1:$L$361,E$1),""))</f>
        <v>RW</v>
      </c>
      <c r="F432" s="67" t="str">
        <f>IF(E432=$A$2,F$2,IF(E432&lt;&gt;"",VLOOKUP($A432,enum!$A$1:$L$361,F$1),""))</f>
        <v>R</v>
      </c>
      <c r="G432" s="67" t="str">
        <f>IF(F432=$A$2,G$2,IF(F432&lt;&gt;"",VLOOKUP($A432,enum!$A$1:$L$361,G$1),""))</f>
        <v>RAM</v>
      </c>
      <c r="H432" s="140" t="s">
        <v>168</v>
      </c>
      <c r="I432" s="142" t="s">
        <v>690</v>
      </c>
      <c r="J432" s="142" t="s">
        <v>125</v>
      </c>
      <c r="K432" s="143" t="s">
        <v>125</v>
      </c>
      <c r="L432" s="140" t="s">
        <v>694</v>
      </c>
      <c r="M432" s="87" t="s">
        <v>156</v>
      </c>
    </row>
    <row r="433" spans="1:13" s="124" customFormat="1" x14ac:dyDescent="0.2">
      <c r="A433" s="67">
        <v>81</v>
      </c>
      <c r="B433" s="66" t="str">
        <f>IF(C433=$A$2,B$2,IF(C433&lt;&gt;"",VLOOKUP($A433,enum!$A$1:$L$361,B$1),""))</f>
        <v>i_T6Y=145</v>
      </c>
      <c r="C433" s="66" t="str">
        <f>IF(A433=$A$2,C$2,IF(A433&lt;&gt;"",VLOOKUP($A433,enum!$A$1:$L$361,C$1),""))</f>
        <v>CHANNEL=0..15</v>
      </c>
      <c r="D433" s="66" t="str">
        <f>IF(B433=$A$2,D$2,IF(B433&lt;&gt;"",VLOOKUP($A433,enum!$A$1:$L$361,D$1),""))</f>
        <v>TIME_ITEM</v>
      </c>
      <c r="E433" s="67" t="str">
        <f>IF(D433=$A$2,E$2,IF(D433&lt;&gt;"",VLOOKUP($A433,enum!$A$1:$L$361,E$1),""))</f>
        <v>RW</v>
      </c>
      <c r="F433" s="67" t="str">
        <f>IF(E433=$A$2,F$2,IF(E433&lt;&gt;"",VLOOKUP($A433,enum!$A$1:$L$361,F$1),""))</f>
        <v>R</v>
      </c>
      <c r="G433" s="67" t="str">
        <f>IF(F433=$A$2,G$2,IF(F433&lt;&gt;"",VLOOKUP($A433,enum!$A$1:$L$361,G$1),""))</f>
        <v>RAM</v>
      </c>
      <c r="H433" s="140" t="s">
        <v>169</v>
      </c>
      <c r="I433" s="142" t="s">
        <v>690</v>
      </c>
      <c r="J433" s="142" t="s">
        <v>125</v>
      </c>
      <c r="K433" s="143" t="s">
        <v>125</v>
      </c>
      <c r="L433" s="140" t="s">
        <v>694</v>
      </c>
      <c r="M433" s="87" t="s">
        <v>156</v>
      </c>
    </row>
    <row r="434" spans="1:13" s="124" customFormat="1" x14ac:dyDescent="0.2">
      <c r="A434" s="67">
        <v>82</v>
      </c>
      <c r="B434" s="66" t="str">
        <f>IF(C434=$A$2,B$2,IF(C434&lt;&gt;"",VLOOKUP($A434,enum!$A$1:$L$361,B$1),""))</f>
        <v>i_T76=146</v>
      </c>
      <c r="C434" s="66" t="str">
        <f>IF(A434=$A$2,C$2,IF(A434&lt;&gt;"",VLOOKUP($A434,enum!$A$1:$L$361,C$1),""))</f>
        <v>CHANNEL=0..15</v>
      </c>
      <c r="D434" s="66" t="str">
        <f>IF(B434=$A$2,D$2,IF(B434&lt;&gt;"",VLOOKUP($A434,enum!$A$1:$L$361,D$1),""))</f>
        <v>TIME_ITEM</v>
      </c>
      <c r="E434" s="67" t="str">
        <f>IF(D434=$A$2,E$2,IF(D434&lt;&gt;"",VLOOKUP($A434,enum!$A$1:$L$361,E$1),""))</f>
        <v>RW</v>
      </c>
      <c r="F434" s="67" t="str">
        <f>IF(E434=$A$2,F$2,IF(E434&lt;&gt;"",VLOOKUP($A434,enum!$A$1:$L$361,F$1),""))</f>
        <v>R</v>
      </c>
      <c r="G434" s="67" t="str">
        <f>IF(F434=$A$2,G$2,IF(F434&lt;&gt;"",VLOOKUP($A434,enum!$A$1:$L$361,G$1),""))</f>
        <v>RAM</v>
      </c>
      <c r="H434" s="140" t="s">
        <v>170</v>
      </c>
      <c r="I434" s="142" t="s">
        <v>690</v>
      </c>
      <c r="J434" s="142" t="s">
        <v>125</v>
      </c>
      <c r="K434" s="143" t="s">
        <v>125</v>
      </c>
      <c r="L434" s="140" t="s">
        <v>694</v>
      </c>
      <c r="M434" s="87" t="s">
        <v>156</v>
      </c>
    </row>
    <row r="435" spans="1:13" s="124" customFormat="1" x14ac:dyDescent="0.2">
      <c r="A435" s="67">
        <v>83</v>
      </c>
      <c r="B435" s="66" t="str">
        <f>IF(C435=$A$2,B$2,IF(C435&lt;&gt;"",VLOOKUP($A435,enum!$A$1:$L$361,B$1),""))</f>
        <v>i_T7B=147</v>
      </c>
      <c r="C435" s="66" t="str">
        <f>IF(A435=$A$2,C$2,IF(A435&lt;&gt;"",VLOOKUP($A435,enum!$A$1:$L$361,C$1),""))</f>
        <v>CHANNEL=0..15</v>
      </c>
      <c r="D435" s="66" t="str">
        <f>IF(B435=$A$2,D$2,IF(B435&lt;&gt;"",VLOOKUP($A435,enum!$A$1:$L$361,D$1),""))</f>
        <v>TIME_ITEM</v>
      </c>
      <c r="E435" s="67" t="str">
        <f>IF(D435=$A$2,E$2,IF(D435&lt;&gt;"",VLOOKUP($A435,enum!$A$1:$L$361,E$1),""))</f>
        <v>RW</v>
      </c>
      <c r="F435" s="67" t="str">
        <f>IF(E435=$A$2,F$2,IF(E435&lt;&gt;"",VLOOKUP($A435,enum!$A$1:$L$361,F$1),""))</f>
        <v>R</v>
      </c>
      <c r="G435" s="67" t="str">
        <f>IF(F435=$A$2,G$2,IF(F435&lt;&gt;"",VLOOKUP($A435,enum!$A$1:$L$361,G$1),""))</f>
        <v>RAM</v>
      </c>
      <c r="H435" s="140" t="s">
        <v>172</v>
      </c>
      <c r="I435" s="142" t="s">
        <v>690</v>
      </c>
      <c r="J435" s="142" t="s">
        <v>125</v>
      </c>
      <c r="K435" s="143" t="s">
        <v>125</v>
      </c>
      <c r="L435" s="140" t="s">
        <v>694</v>
      </c>
      <c r="M435" s="87" t="s">
        <v>156</v>
      </c>
    </row>
    <row r="436" spans="1:13" s="124" customFormat="1" x14ac:dyDescent="0.2">
      <c r="A436" s="67">
        <v>84</v>
      </c>
      <c r="B436" s="66" t="str">
        <f>IF(C436=$A$2,B$2,IF(C436&lt;&gt;"",VLOOKUP($A436,enum!$A$1:$L$361,B$1),""))</f>
        <v>i_T81=148</v>
      </c>
      <c r="C436" s="66" t="str">
        <f>IF(A436=$A$2,C$2,IF(A436&lt;&gt;"",VLOOKUP($A436,enum!$A$1:$L$361,C$1),""))</f>
        <v>CHANNEL=0..15</v>
      </c>
      <c r="D436" s="66" t="str">
        <f>IF(B436=$A$2,D$2,IF(B436&lt;&gt;"",VLOOKUP($A436,enum!$A$1:$L$361,D$1),""))</f>
        <v>TIME_ITEM</v>
      </c>
      <c r="E436" s="67" t="str">
        <f>IF(D436=$A$2,E$2,IF(D436&lt;&gt;"",VLOOKUP($A436,enum!$A$1:$L$361,E$1),""))</f>
        <v>RW</v>
      </c>
      <c r="F436" s="67" t="str">
        <f>IF(E436=$A$2,F$2,IF(E436&lt;&gt;"",VLOOKUP($A436,enum!$A$1:$L$361,F$1),""))</f>
        <v>R</v>
      </c>
      <c r="G436" s="67" t="str">
        <f>IF(F436=$A$2,G$2,IF(F436&lt;&gt;"",VLOOKUP($A436,enum!$A$1:$L$361,G$1),""))</f>
        <v>RAM</v>
      </c>
      <c r="H436" s="140" t="s">
        <v>173</v>
      </c>
      <c r="I436" s="142" t="s">
        <v>690</v>
      </c>
      <c r="J436" s="142" t="s">
        <v>125</v>
      </c>
      <c r="K436" s="143" t="s">
        <v>125</v>
      </c>
      <c r="L436" s="140" t="s">
        <v>694</v>
      </c>
      <c r="M436" s="87" t="s">
        <v>156</v>
      </c>
    </row>
    <row r="437" spans="1:13" s="124" customFormat="1" x14ac:dyDescent="0.2">
      <c r="A437" s="67">
        <v>85</v>
      </c>
      <c r="B437" s="66" t="str">
        <f>IF(C437=$A$2,B$2,IF(C437&lt;&gt;"",VLOOKUP($A437,enum!$A$1:$L$361,B$1),""))</f>
        <v>i_T82=149</v>
      </c>
      <c r="C437" s="66" t="str">
        <f>IF(A437=$A$2,C$2,IF(A437&lt;&gt;"",VLOOKUP($A437,enum!$A$1:$L$361,C$1),""))</f>
        <v>CHANNEL=0..15</v>
      </c>
      <c r="D437" s="66" t="str">
        <f>IF(B437=$A$2,D$2,IF(B437&lt;&gt;"",VLOOKUP($A437,enum!$A$1:$L$361,D$1),""))</f>
        <v>TIME_ITEM</v>
      </c>
      <c r="E437" s="67" t="str">
        <f>IF(D437=$A$2,E$2,IF(D437&lt;&gt;"",VLOOKUP($A437,enum!$A$1:$L$361,E$1),""))</f>
        <v>RW</v>
      </c>
      <c r="F437" s="67" t="str">
        <f>IF(E437=$A$2,F$2,IF(E437&lt;&gt;"",VLOOKUP($A437,enum!$A$1:$L$361,F$1),""))</f>
        <v>R</v>
      </c>
      <c r="G437" s="67" t="str">
        <f>IF(F437=$A$2,G$2,IF(F437&lt;&gt;"",VLOOKUP($A437,enum!$A$1:$L$361,G$1),""))</f>
        <v>RAM</v>
      </c>
      <c r="H437" s="140" t="s">
        <v>175</v>
      </c>
      <c r="I437" s="142" t="s">
        <v>690</v>
      </c>
      <c r="J437" s="142" t="s">
        <v>125</v>
      </c>
      <c r="K437" s="143" t="s">
        <v>125</v>
      </c>
      <c r="L437" s="140" t="s">
        <v>694</v>
      </c>
      <c r="M437" s="87" t="s">
        <v>156</v>
      </c>
    </row>
    <row r="438" spans="1:13" s="124" customFormat="1" x14ac:dyDescent="0.2">
      <c r="A438" s="67">
        <v>86</v>
      </c>
      <c r="B438" s="66" t="str">
        <f>IF(C438=$A$2,B$2,IF(C438&lt;&gt;"",VLOOKUP($A438,enum!$A$1:$L$361,B$1),""))</f>
        <v>i_T84=150</v>
      </c>
      <c r="C438" s="66" t="str">
        <f>IF(A438=$A$2,C$2,IF(A438&lt;&gt;"",VLOOKUP($A438,enum!$A$1:$L$361,C$1),""))</f>
        <v>CHANNEL=0..15</v>
      </c>
      <c r="D438" s="66" t="str">
        <f>IF(B438=$A$2,D$2,IF(B438&lt;&gt;"",VLOOKUP($A438,enum!$A$1:$L$361,D$1),""))</f>
        <v>TIME_ITEM</v>
      </c>
      <c r="E438" s="67" t="str">
        <f>IF(D438=$A$2,E$2,IF(D438&lt;&gt;"",VLOOKUP($A438,enum!$A$1:$L$361,E$1),""))</f>
        <v>RW</v>
      </c>
      <c r="F438" s="67" t="str">
        <f>IF(E438=$A$2,F$2,IF(E438&lt;&gt;"",VLOOKUP($A438,enum!$A$1:$L$361,F$1),""))</f>
        <v>R</v>
      </c>
      <c r="G438" s="67" t="str">
        <f>IF(F438=$A$2,G$2,IF(F438&lt;&gt;"",VLOOKUP($A438,enum!$A$1:$L$361,G$1),""))</f>
        <v>RAM</v>
      </c>
      <c r="H438" s="140" t="s">
        <v>177</v>
      </c>
      <c r="I438" s="142" t="s">
        <v>690</v>
      </c>
      <c r="J438" s="142" t="s">
        <v>125</v>
      </c>
      <c r="K438" s="143" t="s">
        <v>125</v>
      </c>
      <c r="L438" s="140" t="s">
        <v>694</v>
      </c>
      <c r="M438" s="87" t="s">
        <v>156</v>
      </c>
    </row>
    <row r="439" spans="1:13" s="124" customFormat="1" x14ac:dyDescent="0.2">
      <c r="A439" s="67">
        <v>87</v>
      </c>
      <c r="B439" s="66" t="str">
        <f>IF(C439=$A$2,B$2,IF(C439&lt;&gt;"",VLOOKUP($A439,enum!$A$1:$L$361,B$1),""))</f>
        <v>i_T91=151</v>
      </c>
      <c r="C439" s="66" t="str">
        <f>IF(A439=$A$2,C$2,IF(A439&lt;&gt;"",VLOOKUP($A439,enum!$A$1:$L$361,C$1),""))</f>
        <v>CHANNEL=0..15</v>
      </c>
      <c r="D439" s="66" t="str">
        <f>IF(B439=$A$2,D$2,IF(B439&lt;&gt;"",VLOOKUP($A439,enum!$A$1:$L$361,D$1),""))</f>
        <v>TIME_ITEM</v>
      </c>
      <c r="E439" s="67" t="str">
        <f>IF(D439=$A$2,E$2,IF(D439&lt;&gt;"",VLOOKUP($A439,enum!$A$1:$L$361,E$1),""))</f>
        <v>RW</v>
      </c>
      <c r="F439" s="67" t="str">
        <f>IF(E439=$A$2,F$2,IF(E439&lt;&gt;"",VLOOKUP($A439,enum!$A$1:$L$361,F$1),""))</f>
        <v>R</v>
      </c>
      <c r="G439" s="67" t="str">
        <f>IF(F439=$A$2,G$2,IF(F439&lt;&gt;"",VLOOKUP($A439,enum!$A$1:$L$361,G$1),""))</f>
        <v>RAM</v>
      </c>
      <c r="H439" s="140" t="s">
        <v>179</v>
      </c>
      <c r="I439" s="142" t="s">
        <v>690</v>
      </c>
      <c r="J439" s="142" t="s">
        <v>125</v>
      </c>
      <c r="K439" s="143" t="s">
        <v>125</v>
      </c>
      <c r="L439" s="140" t="s">
        <v>694</v>
      </c>
      <c r="M439" s="87" t="s">
        <v>156</v>
      </c>
    </row>
    <row r="440" spans="1:13" s="124" customFormat="1" x14ac:dyDescent="0.2">
      <c r="A440" s="67">
        <v>68</v>
      </c>
      <c r="B440" s="66" t="str">
        <f>IF(C440=$A$2,B$2,IF(C440&lt;&gt;"",VLOOKUP($A440,enum!$A$1:$L$361,B$1),""))</f>
        <v>i_T93=132</v>
      </c>
      <c r="C440" s="66" t="str">
        <f>IF(A440=$A$2,C$2,IF(A440&lt;&gt;"",VLOOKUP($A440,enum!$A$1:$L$361,C$1),""))</f>
        <v>CHANNEL=0..15</v>
      </c>
      <c r="D440" s="66" t="str">
        <f>IF(B440=$A$2,D$2,IF(B440&lt;&gt;"",VLOOKUP($A440,enum!$A$1:$L$361,D$1),""))</f>
        <v>TIME_ITEM</v>
      </c>
      <c r="E440" s="67" t="str">
        <f>IF(D440=$A$2,E$2,IF(D440&lt;&gt;"",VLOOKUP($A440,enum!$A$1:$L$361,E$1),""))</f>
        <v>RW</v>
      </c>
      <c r="F440" s="67" t="str">
        <f>IF(E440=$A$2,F$2,IF(E440&lt;&gt;"",VLOOKUP($A440,enum!$A$1:$L$361,F$1),""))</f>
        <v>R</v>
      </c>
      <c r="G440" s="67" t="str">
        <f>IF(F440=$A$2,G$2,IF(F440&lt;&gt;"",VLOOKUP($A440,enum!$A$1:$L$361,G$1),""))</f>
        <v>RAM</v>
      </c>
      <c r="H440" s="140" t="s">
        <v>180</v>
      </c>
      <c r="I440" s="142" t="s">
        <v>690</v>
      </c>
      <c r="J440" s="142" t="s">
        <v>125</v>
      </c>
      <c r="K440" s="143" t="s">
        <v>125</v>
      </c>
      <c r="L440" s="140" t="s">
        <v>694</v>
      </c>
      <c r="M440" s="87" t="s">
        <v>156</v>
      </c>
    </row>
    <row r="441" spans="1:13" s="124" customFormat="1" x14ac:dyDescent="0.2">
      <c r="A441" s="67">
        <v>88</v>
      </c>
      <c r="B441" s="66" t="str">
        <f>IF(C441=$A$2,B$2,IF(C441&lt;&gt;"",VLOOKUP($A441,enum!$A$1:$L$361,B$1),""))</f>
        <v>i_T94=152</v>
      </c>
      <c r="C441" s="66" t="str">
        <f>IF(A441=$A$2,C$2,IF(A441&lt;&gt;"",VLOOKUP($A441,enum!$A$1:$L$361,C$1),""))</f>
        <v>CHANNEL=0..15</v>
      </c>
      <c r="D441" s="66" t="str">
        <f>IF(B441=$A$2,D$2,IF(B441&lt;&gt;"",VLOOKUP($A441,enum!$A$1:$L$361,D$1),""))</f>
        <v>TIME_ITEM</v>
      </c>
      <c r="E441" s="67" t="str">
        <f>IF(D441=$A$2,E$2,IF(D441&lt;&gt;"",VLOOKUP($A441,enum!$A$1:$L$361,E$1),""))</f>
        <v>RW</v>
      </c>
      <c r="F441" s="67" t="str">
        <f>IF(E441=$A$2,F$2,IF(E441&lt;&gt;"",VLOOKUP($A441,enum!$A$1:$L$361,F$1),""))</f>
        <v>R</v>
      </c>
      <c r="G441" s="67" t="str">
        <f>IF(F441=$A$2,G$2,IF(F441&lt;&gt;"",VLOOKUP($A441,enum!$A$1:$L$361,G$1),""))</f>
        <v>RAM</v>
      </c>
      <c r="H441" s="140" t="s">
        <v>181</v>
      </c>
      <c r="I441" s="142" t="s">
        <v>690</v>
      </c>
      <c r="J441" s="142" t="s">
        <v>125</v>
      </c>
      <c r="K441" s="143" t="s">
        <v>125</v>
      </c>
      <c r="L441" s="140" t="s">
        <v>694</v>
      </c>
      <c r="M441" s="87" t="s">
        <v>156</v>
      </c>
    </row>
    <row r="442" spans="1:13" s="124" customFormat="1" x14ac:dyDescent="0.2">
      <c r="A442" s="67">
        <v>69</v>
      </c>
      <c r="B442" s="66" t="str">
        <f>IF(C442=$A$2,B$2,IF(C442&lt;&gt;"",VLOOKUP($A442,enum!$A$1:$L$361,B$1),""))</f>
        <v>i_T95=133</v>
      </c>
      <c r="C442" s="66" t="str">
        <f>IF(A442=$A$2,C$2,IF(A442&lt;&gt;"",VLOOKUP($A442,enum!$A$1:$L$361,C$1),""))</f>
        <v>CHANNEL=0..15</v>
      </c>
      <c r="D442" s="66" t="str">
        <f>IF(B442=$A$2,D$2,IF(B442&lt;&gt;"",VLOOKUP($A442,enum!$A$1:$L$361,D$1),""))</f>
        <v>TIME_ITEM</v>
      </c>
      <c r="E442" s="67" t="str">
        <f>IF(D442=$A$2,E$2,IF(D442&lt;&gt;"",VLOOKUP($A442,enum!$A$1:$L$361,E$1),""))</f>
        <v>RW</v>
      </c>
      <c r="F442" s="67" t="str">
        <f>IF(E442=$A$2,F$2,IF(E442&lt;&gt;"",VLOOKUP($A442,enum!$A$1:$L$361,F$1),""))</f>
        <v>R</v>
      </c>
      <c r="G442" s="67" t="str">
        <f>IF(F442=$A$2,G$2,IF(F442&lt;&gt;"",VLOOKUP($A442,enum!$A$1:$L$361,G$1),""))</f>
        <v>RAM</v>
      </c>
      <c r="H442" s="140" t="s">
        <v>182</v>
      </c>
      <c r="I442" s="142" t="s">
        <v>690</v>
      </c>
      <c r="J442" s="142" t="s">
        <v>125</v>
      </c>
      <c r="K442" s="143" t="s">
        <v>125</v>
      </c>
      <c r="L442" s="140" t="s">
        <v>694</v>
      </c>
      <c r="M442" s="87" t="s">
        <v>156</v>
      </c>
    </row>
    <row r="443" spans="1:13" s="124" customFormat="1" x14ac:dyDescent="0.2">
      <c r="A443" s="67">
        <v>70</v>
      </c>
      <c r="B443" s="66" t="str">
        <f>IF(C443=$A$2,B$2,IF(C443&lt;&gt;"",VLOOKUP($A443,enum!$A$1:$L$361,B$1),""))</f>
        <v>i_T96=134</v>
      </c>
      <c r="C443" s="66" t="str">
        <f>IF(A443=$A$2,C$2,IF(A443&lt;&gt;"",VLOOKUP($A443,enum!$A$1:$L$361,C$1),""))</f>
        <v>CHANNEL=0..15</v>
      </c>
      <c r="D443" s="66" t="str">
        <f>IF(B443=$A$2,D$2,IF(B443&lt;&gt;"",VLOOKUP($A443,enum!$A$1:$L$361,D$1),""))</f>
        <v>TIME_ITEM</v>
      </c>
      <c r="E443" s="67" t="str">
        <f>IF(D443=$A$2,E$2,IF(D443&lt;&gt;"",VLOOKUP($A443,enum!$A$1:$L$361,E$1),""))</f>
        <v>RW</v>
      </c>
      <c r="F443" s="67" t="str">
        <f>IF(E443=$A$2,F$2,IF(E443&lt;&gt;"",VLOOKUP($A443,enum!$A$1:$L$361,F$1),""))</f>
        <v>R</v>
      </c>
      <c r="G443" s="67" t="str">
        <f>IF(F443=$A$2,G$2,IF(F443&lt;&gt;"",VLOOKUP($A443,enum!$A$1:$L$361,G$1),""))</f>
        <v>RAM</v>
      </c>
      <c r="H443" s="140" t="s">
        <v>183</v>
      </c>
      <c r="I443" s="142" t="s">
        <v>690</v>
      </c>
      <c r="J443" s="142" t="s">
        <v>125</v>
      </c>
      <c r="K443" s="143" t="s">
        <v>125</v>
      </c>
      <c r="L443" s="140" t="s">
        <v>694</v>
      </c>
      <c r="M443" s="87" t="s">
        <v>156</v>
      </c>
    </row>
    <row r="444" spans="1:13" s="124" customFormat="1" x14ac:dyDescent="0.2">
      <c r="A444" s="67">
        <v>89</v>
      </c>
      <c r="B444" s="66" t="str">
        <f>IF(C444=$A$2,B$2,IF(C444&lt;&gt;"",VLOOKUP($A444,enum!$A$1:$L$361,B$1),""))</f>
        <v>i_T9E=153</v>
      </c>
      <c r="C444" s="66" t="str">
        <f>IF(A444=$A$2,C$2,IF(A444&lt;&gt;"",VLOOKUP($A444,enum!$A$1:$L$361,C$1),""))</f>
        <v>CHANNEL=0..15</v>
      </c>
      <c r="D444" s="66" t="str">
        <f>IF(B444=$A$2,D$2,IF(B444&lt;&gt;"",VLOOKUP($A444,enum!$A$1:$L$361,D$1),""))</f>
        <v>TIME_ITEM</v>
      </c>
      <c r="E444" s="67" t="str">
        <f>IF(D444=$A$2,E$2,IF(D444&lt;&gt;"",VLOOKUP($A444,enum!$A$1:$L$361,E$1),""))</f>
        <v>RW</v>
      </c>
      <c r="F444" s="67" t="str">
        <f>IF(E444=$A$2,F$2,IF(E444&lt;&gt;"",VLOOKUP($A444,enum!$A$1:$L$361,F$1),""))</f>
        <v>R</v>
      </c>
      <c r="G444" s="67" t="str">
        <f>IF(F444=$A$2,G$2,IF(F444&lt;&gt;"",VLOOKUP($A444,enum!$A$1:$L$361,G$1),""))</f>
        <v>RAM</v>
      </c>
      <c r="H444" s="140" t="s">
        <v>184</v>
      </c>
      <c r="I444" s="142" t="s">
        <v>690</v>
      </c>
      <c r="J444" s="142" t="s">
        <v>125</v>
      </c>
      <c r="K444" s="143" t="s">
        <v>125</v>
      </c>
      <c r="L444" s="140" t="s">
        <v>694</v>
      </c>
      <c r="M444" s="87" t="s">
        <v>156</v>
      </c>
    </row>
    <row r="445" spans="1:13" s="124" customFormat="1" x14ac:dyDescent="0.2">
      <c r="A445" s="67">
        <v>90</v>
      </c>
      <c r="B445" s="66" t="str">
        <f>IF(C445=$A$2,B$2,IF(C445&lt;&gt;"",VLOOKUP($A445,enum!$A$1:$L$361,B$1),""))</f>
        <v>i_T9F=154</v>
      </c>
      <c r="C445" s="66" t="str">
        <f>IF(A445=$A$2,C$2,IF(A445&lt;&gt;"",VLOOKUP($A445,enum!$A$1:$L$361,C$1),""))</f>
        <v>CHANNEL=0..15</v>
      </c>
      <c r="D445" s="66" t="str">
        <f>IF(B445=$A$2,D$2,IF(B445&lt;&gt;"",VLOOKUP($A445,enum!$A$1:$L$361,D$1),""))</f>
        <v>TIME_ITEM</v>
      </c>
      <c r="E445" s="67" t="str">
        <f>IF(D445=$A$2,E$2,IF(D445&lt;&gt;"",VLOOKUP($A445,enum!$A$1:$L$361,E$1),""))</f>
        <v>RW</v>
      </c>
      <c r="F445" s="67" t="str">
        <f>IF(E445=$A$2,F$2,IF(E445&lt;&gt;"",VLOOKUP($A445,enum!$A$1:$L$361,F$1),""))</f>
        <v>R</v>
      </c>
      <c r="G445" s="67" t="str">
        <f>IF(F445=$A$2,G$2,IF(F445&lt;&gt;"",VLOOKUP($A445,enum!$A$1:$L$361,G$1),""))</f>
        <v>RAM</v>
      </c>
      <c r="H445" s="140" t="s">
        <v>185</v>
      </c>
      <c r="I445" s="142" t="s">
        <v>690</v>
      </c>
      <c r="J445" s="142" t="s">
        <v>125</v>
      </c>
      <c r="K445" s="143" t="s">
        <v>125</v>
      </c>
      <c r="L445" s="140" t="s">
        <v>694</v>
      </c>
      <c r="M445" s="87" t="s">
        <v>156</v>
      </c>
    </row>
    <row r="446" spans="1:13" s="124" customFormat="1" x14ac:dyDescent="0.2">
      <c r="A446" s="67">
        <v>71</v>
      </c>
      <c r="B446" s="66" t="str">
        <f>IF(C446=$A$2,B$2,IF(C446&lt;&gt;"",VLOOKUP($A446,enum!$A$1:$L$361,B$1),""))</f>
        <v>i_T9I=135</v>
      </c>
      <c r="C446" s="66" t="str">
        <f>IF(A446=$A$2,C$2,IF(A446&lt;&gt;"",VLOOKUP($A446,enum!$A$1:$L$361,C$1),""))</f>
        <v>CHANNEL=0..15</v>
      </c>
      <c r="D446" s="66" t="str">
        <f>IF(B446=$A$2,D$2,IF(B446&lt;&gt;"",VLOOKUP($A446,enum!$A$1:$L$361,D$1),""))</f>
        <v>TIME_ITEM</v>
      </c>
      <c r="E446" s="67" t="str">
        <f>IF(D446=$A$2,E$2,IF(D446&lt;&gt;"",VLOOKUP($A446,enum!$A$1:$L$361,E$1),""))</f>
        <v>RW</v>
      </c>
      <c r="F446" s="67" t="str">
        <f>IF(E446=$A$2,F$2,IF(E446&lt;&gt;"",VLOOKUP($A446,enum!$A$1:$L$361,F$1),""))</f>
        <v>R</v>
      </c>
      <c r="G446" s="67" t="str">
        <f>IF(F446=$A$2,G$2,IF(F446&lt;&gt;"",VLOOKUP($A446,enum!$A$1:$L$361,G$1),""))</f>
        <v>RAM</v>
      </c>
      <c r="H446" s="140" t="s">
        <v>186</v>
      </c>
      <c r="I446" s="142" t="s">
        <v>690</v>
      </c>
      <c r="J446" s="142" t="s">
        <v>125</v>
      </c>
      <c r="K446" s="143" t="s">
        <v>125</v>
      </c>
      <c r="L446" s="140" t="s">
        <v>694</v>
      </c>
      <c r="M446" s="87" t="s">
        <v>156</v>
      </c>
    </row>
    <row r="447" spans="1:13" s="124" customFormat="1" x14ac:dyDescent="0.2">
      <c r="A447" s="67">
        <v>7</v>
      </c>
      <c r="B447" s="66" t="str">
        <f>IF(C447=$A$2,B$2,IF(C447&lt;&gt;"",VLOOKUP($A447,enum!$A$1:$L$361,B$1),""))</f>
        <v>i_T101=14</v>
      </c>
      <c r="C447" s="66" t="str">
        <f>IF(A447=$A$2,C$2,IF(A447&lt;&gt;"",VLOOKUP($A447,enum!$A$1:$L$361,C$1),""))</f>
        <v>CHANNEL=0..15</v>
      </c>
      <c r="D447" s="66" t="str">
        <f>IF(B447=$A$2,D$2,IF(B447&lt;&gt;"",VLOOKUP($A447,enum!$A$1:$L$361,D$1),""))</f>
        <v>TIME_ITEM</v>
      </c>
      <c r="E447" s="67" t="str">
        <f>IF(D447=$A$2,E$2,IF(D447&lt;&gt;"",VLOOKUP($A447,enum!$A$1:$L$361,E$1),""))</f>
        <v>RW</v>
      </c>
      <c r="F447" s="67" t="str">
        <f>IF(E447=$A$2,F$2,IF(E447&lt;&gt;"",VLOOKUP($A447,enum!$A$1:$L$361,F$1),""))</f>
        <v>R</v>
      </c>
      <c r="G447" s="67" t="str">
        <f>IF(F447=$A$2,G$2,IF(F447&lt;&gt;"",VLOOKUP($A447,enum!$A$1:$L$361,G$1),""))</f>
        <v>RAM</v>
      </c>
      <c r="H447" s="140" t="s">
        <v>187</v>
      </c>
      <c r="I447" s="142" t="s">
        <v>690</v>
      </c>
      <c r="J447" s="142" t="s">
        <v>125</v>
      </c>
      <c r="K447" s="143" t="s">
        <v>125</v>
      </c>
      <c r="L447" s="140" t="s">
        <v>694</v>
      </c>
      <c r="M447" s="87" t="s">
        <v>156</v>
      </c>
    </row>
    <row r="448" spans="1:13" s="124" customFormat="1" x14ac:dyDescent="0.2">
      <c r="A448" s="67">
        <v>8</v>
      </c>
      <c r="B448" s="66" t="str">
        <f>IF(C448=$A$2,B$2,IF(C448&lt;&gt;"",VLOOKUP($A448,enum!$A$1:$L$361,B$1),""))</f>
        <v>i_T102=15</v>
      </c>
      <c r="C448" s="66" t="str">
        <f>IF(A448=$A$2,C$2,IF(A448&lt;&gt;"",VLOOKUP($A448,enum!$A$1:$L$361,C$1),""))</f>
        <v>CHANNEL=0..15</v>
      </c>
      <c r="D448" s="66" t="str">
        <f>IF(B448=$A$2,D$2,IF(B448&lt;&gt;"",VLOOKUP($A448,enum!$A$1:$L$361,D$1),""))</f>
        <v>TIME_ITEM</v>
      </c>
      <c r="E448" s="67" t="str">
        <f>IF(D448=$A$2,E$2,IF(D448&lt;&gt;"",VLOOKUP($A448,enum!$A$1:$L$361,E$1),""))</f>
        <v>RW</v>
      </c>
      <c r="F448" s="67" t="str">
        <f>IF(E448=$A$2,F$2,IF(E448&lt;&gt;"",VLOOKUP($A448,enum!$A$1:$L$361,F$1),""))</f>
        <v>R</v>
      </c>
      <c r="G448" s="67" t="str">
        <f>IF(F448=$A$2,G$2,IF(F448&lt;&gt;"",VLOOKUP($A448,enum!$A$1:$L$361,G$1),""))</f>
        <v>RAM</v>
      </c>
      <c r="H448" s="140" t="s">
        <v>189</v>
      </c>
      <c r="I448" s="142" t="s">
        <v>690</v>
      </c>
      <c r="J448" s="142" t="s">
        <v>125</v>
      </c>
      <c r="K448" s="143" t="s">
        <v>125</v>
      </c>
      <c r="L448" s="140" t="s">
        <v>694</v>
      </c>
      <c r="M448" s="87" t="s">
        <v>156</v>
      </c>
    </row>
    <row r="449" spans="1:13" s="124" customFormat="1" x14ac:dyDescent="0.2">
      <c r="A449" s="67">
        <v>91</v>
      </c>
      <c r="B449" s="66" t="str">
        <f>IF(C449=$A$2,B$2,IF(C449&lt;&gt;"",VLOOKUP($A449,enum!$A$1:$L$361,B$1),""))</f>
        <v>i_T105=155</v>
      </c>
      <c r="C449" s="66" t="str">
        <f>IF(A449=$A$2,C$2,IF(A449&lt;&gt;"",VLOOKUP($A449,enum!$A$1:$L$361,C$1),""))</f>
        <v>CHANNEL=0..15</v>
      </c>
      <c r="D449" s="66" t="str">
        <f>IF(B449=$A$2,D$2,IF(B449&lt;&gt;"",VLOOKUP($A449,enum!$A$1:$L$361,D$1),""))</f>
        <v>TIME_ITEM</v>
      </c>
      <c r="E449" s="67" t="str">
        <f>IF(D449=$A$2,E$2,IF(D449&lt;&gt;"",VLOOKUP($A449,enum!$A$1:$L$361,E$1),""))</f>
        <v>RW</v>
      </c>
      <c r="F449" s="67" t="str">
        <f>IF(E449=$A$2,F$2,IF(E449&lt;&gt;"",VLOOKUP($A449,enum!$A$1:$L$361,F$1),""))</f>
        <v>R</v>
      </c>
      <c r="G449" s="67" t="str">
        <f>IF(F449=$A$2,G$2,IF(F449&lt;&gt;"",VLOOKUP($A449,enum!$A$1:$L$361,G$1),""))</f>
        <v>RAM</v>
      </c>
      <c r="H449" s="140" t="s">
        <v>192</v>
      </c>
      <c r="I449" s="142" t="s">
        <v>690</v>
      </c>
      <c r="J449" s="142" t="s">
        <v>125</v>
      </c>
      <c r="K449" s="143" t="s">
        <v>125</v>
      </c>
      <c r="L449" s="140" t="s">
        <v>694</v>
      </c>
      <c r="M449" s="87" t="s">
        <v>156</v>
      </c>
    </row>
    <row r="450" spans="1:13" s="124" customFormat="1" x14ac:dyDescent="0.2">
      <c r="A450" s="67">
        <v>92</v>
      </c>
      <c r="B450" s="66" t="str">
        <f>IF(C450=$A$2,B$2,IF(C450&lt;&gt;"",VLOOKUP($A450,enum!$A$1:$L$361,B$1),""))</f>
        <v>i_T106=156</v>
      </c>
      <c r="C450" s="66" t="str">
        <f>IF(A450=$A$2,C$2,IF(A450&lt;&gt;"",VLOOKUP($A450,enum!$A$1:$L$361,C$1),""))</f>
        <v>CHANNEL=0..15</v>
      </c>
      <c r="D450" s="66" t="str">
        <f>IF(B450=$A$2,D$2,IF(B450&lt;&gt;"",VLOOKUP($A450,enum!$A$1:$L$361,D$1),""))</f>
        <v>TIME_ITEM</v>
      </c>
      <c r="E450" s="67" t="str">
        <f>IF(D450=$A$2,E$2,IF(D450&lt;&gt;"",VLOOKUP($A450,enum!$A$1:$L$361,E$1),""))</f>
        <v>RW</v>
      </c>
      <c r="F450" s="67" t="str">
        <f>IF(E450=$A$2,F$2,IF(E450&lt;&gt;"",VLOOKUP($A450,enum!$A$1:$L$361,F$1),""))</f>
        <v>R</v>
      </c>
      <c r="G450" s="67" t="str">
        <f>IF(F450=$A$2,G$2,IF(F450&lt;&gt;"",VLOOKUP($A450,enum!$A$1:$L$361,G$1),""))</f>
        <v>RAM</v>
      </c>
      <c r="H450" s="140" t="s">
        <v>193</v>
      </c>
      <c r="I450" s="142" t="s">
        <v>690</v>
      </c>
      <c r="J450" s="142" t="s">
        <v>125</v>
      </c>
      <c r="K450" s="143" t="s">
        <v>125</v>
      </c>
      <c r="L450" s="140" t="s">
        <v>694</v>
      </c>
      <c r="M450" s="87" t="s">
        <v>156</v>
      </c>
    </row>
    <row r="451" spans="1:13" s="124" customFormat="1" x14ac:dyDescent="0.2">
      <c r="A451" s="67">
        <v>72</v>
      </c>
      <c r="B451" s="66" t="str">
        <f>IF(C451=$A$2,B$2,IF(C451&lt;&gt;"",VLOOKUP($A451,enum!$A$1:$L$361,B$1),""))</f>
        <v>i_T107=136</v>
      </c>
      <c r="C451" s="66" t="str">
        <f>IF(A451=$A$2,C$2,IF(A451&lt;&gt;"",VLOOKUP($A451,enum!$A$1:$L$361,C$1),""))</f>
        <v>CHANNEL=0..15</v>
      </c>
      <c r="D451" s="66" t="str">
        <f>IF(B451=$A$2,D$2,IF(B451&lt;&gt;"",VLOOKUP($A451,enum!$A$1:$L$361,D$1),""))</f>
        <v>TIME_ITEM</v>
      </c>
      <c r="E451" s="67" t="str">
        <f>IF(D451=$A$2,E$2,IF(D451&lt;&gt;"",VLOOKUP($A451,enum!$A$1:$L$361,E$1),""))</f>
        <v>RW</v>
      </c>
      <c r="F451" s="67" t="str">
        <f>IF(E451=$A$2,F$2,IF(E451&lt;&gt;"",VLOOKUP($A451,enum!$A$1:$L$361,F$1),""))</f>
        <v>R</v>
      </c>
      <c r="G451" s="67" t="str">
        <f>IF(F451=$A$2,G$2,IF(F451&lt;&gt;"",VLOOKUP($A451,enum!$A$1:$L$361,G$1),""))</f>
        <v>RAM</v>
      </c>
      <c r="H451" s="140" t="s">
        <v>194</v>
      </c>
      <c r="I451" s="142" t="s">
        <v>690</v>
      </c>
      <c r="J451" s="142" t="s">
        <v>125</v>
      </c>
      <c r="K451" s="143" t="s">
        <v>125</v>
      </c>
      <c r="L451" s="140" t="s">
        <v>694</v>
      </c>
      <c r="M451" s="87" t="s">
        <v>156</v>
      </c>
    </row>
    <row r="452" spans="1:13" s="124" customFormat="1" x14ac:dyDescent="0.2">
      <c r="A452" s="67">
        <v>93</v>
      </c>
      <c r="B452" s="66" t="str">
        <f>IF(C452=$A$2,B$2,IF(C452&lt;&gt;"",VLOOKUP($A452,enum!$A$1:$L$361,B$1),""))</f>
        <v>i_T130=157</v>
      </c>
      <c r="C452" s="66" t="str">
        <f>IF(A452=$A$2,C$2,IF(A452&lt;&gt;"",VLOOKUP($A452,enum!$A$1:$L$361,C$1),""))</f>
        <v>CHANNEL=0..15</v>
      </c>
      <c r="D452" s="66" t="str">
        <f>IF(B452=$A$2,D$2,IF(B452&lt;&gt;"",VLOOKUP($A452,enum!$A$1:$L$361,D$1),""))</f>
        <v>TIME_ITEM</v>
      </c>
      <c r="E452" s="67" t="str">
        <f>IF(D452=$A$2,E$2,IF(D452&lt;&gt;"",VLOOKUP($A452,enum!$A$1:$L$361,E$1),""))</f>
        <v>RW</v>
      </c>
      <c r="F452" s="67" t="str">
        <f>IF(E452=$A$2,F$2,IF(E452&lt;&gt;"",VLOOKUP($A452,enum!$A$1:$L$361,F$1),""))</f>
        <v>R</v>
      </c>
      <c r="G452" s="67" t="str">
        <f>IF(F452=$A$2,G$2,IF(F452&lt;&gt;"",VLOOKUP($A452,enum!$A$1:$L$361,G$1),""))</f>
        <v>RAM</v>
      </c>
      <c r="H452" s="140" t="s">
        <v>195</v>
      </c>
      <c r="I452" s="142" t="s">
        <v>690</v>
      </c>
      <c r="J452" s="142" t="s">
        <v>174</v>
      </c>
      <c r="K452" s="143" t="s">
        <v>139</v>
      </c>
      <c r="L452" s="146" t="s">
        <v>976</v>
      </c>
      <c r="M452" s="87" t="s">
        <v>1053</v>
      </c>
    </row>
    <row r="453" spans="1:13" s="124" customFormat="1" x14ac:dyDescent="0.2">
      <c r="A453" s="67">
        <v>94</v>
      </c>
      <c r="B453" s="66" t="str">
        <f>IF(C453=$A$2,B$2,IF(C453&lt;&gt;"",VLOOKUP($A453,enum!$A$1:$L$361,B$1),""))</f>
        <v>i_T133=158</v>
      </c>
      <c r="C453" s="66" t="str">
        <f>IF(A453=$A$2,C$2,IF(A453&lt;&gt;"",VLOOKUP($A453,enum!$A$1:$L$361,C$1),""))</f>
        <v>CHANNEL=0..15</v>
      </c>
      <c r="D453" s="66" t="str">
        <f>IF(B453=$A$2,D$2,IF(B453&lt;&gt;"",VLOOKUP($A453,enum!$A$1:$L$361,D$1),""))</f>
        <v>TIME_ITEM</v>
      </c>
      <c r="E453" s="67" t="str">
        <f>IF(D453=$A$2,E$2,IF(D453&lt;&gt;"",VLOOKUP($A453,enum!$A$1:$L$361,E$1),""))</f>
        <v>RW</v>
      </c>
      <c r="F453" s="67" t="str">
        <f>IF(E453=$A$2,F$2,IF(E453&lt;&gt;"",VLOOKUP($A453,enum!$A$1:$L$361,F$1),""))</f>
        <v>R</v>
      </c>
      <c r="G453" s="67" t="str">
        <f>IF(F453=$A$2,G$2,IF(F453&lt;&gt;"",VLOOKUP($A453,enum!$A$1:$L$361,G$1),""))</f>
        <v>RAM</v>
      </c>
      <c r="H453" s="140" t="s">
        <v>196</v>
      </c>
      <c r="I453" s="142" t="s">
        <v>690</v>
      </c>
      <c r="J453" s="142" t="s">
        <v>197</v>
      </c>
      <c r="K453" s="143" t="s">
        <v>146</v>
      </c>
      <c r="L453" s="146" t="s">
        <v>983</v>
      </c>
      <c r="M453" s="87" t="s">
        <v>1038</v>
      </c>
    </row>
    <row r="454" spans="1:13" s="124" customFormat="1" x14ac:dyDescent="0.2">
      <c r="A454" s="67">
        <v>95</v>
      </c>
      <c r="B454" s="66" t="str">
        <f>IF(C454=$A$2,B$2,IF(C454&lt;&gt;"",VLOOKUP($A454,enum!$A$1:$L$361,B$1),""))</f>
        <v>i_T134=159</v>
      </c>
      <c r="C454" s="66" t="str">
        <f>IF(A454=$A$2,C$2,IF(A454&lt;&gt;"",VLOOKUP($A454,enum!$A$1:$L$361,C$1),""))</f>
        <v>CHANNEL=0..15</v>
      </c>
      <c r="D454" s="66" t="str">
        <f>IF(B454=$A$2,D$2,IF(B454&lt;&gt;"",VLOOKUP($A454,enum!$A$1:$L$361,D$1),""))</f>
        <v>TIME_ITEM</v>
      </c>
      <c r="E454" s="67" t="str">
        <f>IF(D454=$A$2,E$2,IF(D454&lt;&gt;"",VLOOKUP($A454,enum!$A$1:$L$361,E$1),""))</f>
        <v>RW</v>
      </c>
      <c r="F454" s="67" t="str">
        <f>IF(E454=$A$2,F$2,IF(E454&lt;&gt;"",VLOOKUP($A454,enum!$A$1:$L$361,F$1),""))</f>
        <v>R</v>
      </c>
      <c r="G454" s="67" t="str">
        <f>IF(F454=$A$2,G$2,IF(F454&lt;&gt;"",VLOOKUP($A454,enum!$A$1:$L$361,G$1),""))</f>
        <v>RAM</v>
      </c>
      <c r="H454" s="140" t="s">
        <v>198</v>
      </c>
      <c r="I454" s="142" t="s">
        <v>690</v>
      </c>
      <c r="J454" s="142" t="s">
        <v>197</v>
      </c>
      <c r="K454" s="143" t="s">
        <v>146</v>
      </c>
      <c r="L454" s="146" t="s">
        <v>984</v>
      </c>
      <c r="M454" s="87" t="s">
        <v>1039</v>
      </c>
    </row>
    <row r="455" spans="1:13" s="124" customFormat="1" x14ac:dyDescent="0.2">
      <c r="A455" s="67">
        <v>9</v>
      </c>
      <c r="B455" s="66" t="str">
        <f>IF(C455=$A$2,B$2,IF(C455&lt;&gt;"",VLOOKUP($A455,enum!$A$1:$L$361,B$1),""))</f>
        <v>i_T142=17</v>
      </c>
      <c r="C455" s="66" t="str">
        <f>IF(A455=$A$2,C$2,IF(A455&lt;&gt;"",VLOOKUP($A455,enum!$A$1:$L$361,C$1),""))</f>
        <v>CHANNEL=0..15</v>
      </c>
      <c r="D455" s="66" t="str">
        <f>IF(B455=$A$2,D$2,IF(B455&lt;&gt;"",VLOOKUP($A455,enum!$A$1:$L$361,D$1),""))</f>
        <v>TIME_ITEM</v>
      </c>
      <c r="E455" s="67" t="str">
        <f>IF(D455=$A$2,E$2,IF(D455&lt;&gt;"",VLOOKUP($A455,enum!$A$1:$L$361,E$1),""))</f>
        <v>RW</v>
      </c>
      <c r="F455" s="67" t="str">
        <f>IF(E455=$A$2,F$2,IF(E455&lt;&gt;"",VLOOKUP($A455,enum!$A$1:$L$361,F$1),""))</f>
        <v>R</v>
      </c>
      <c r="G455" s="67" t="str">
        <f>IF(F455=$A$2,G$2,IF(F455&lt;&gt;"",VLOOKUP($A455,enum!$A$1:$L$361,G$1),""))</f>
        <v>RAM</v>
      </c>
      <c r="H455" s="140" t="s">
        <v>199</v>
      </c>
      <c r="I455" s="142" t="s">
        <v>690</v>
      </c>
      <c r="J455" s="142" t="s">
        <v>125</v>
      </c>
      <c r="K455" s="143" t="s">
        <v>125</v>
      </c>
      <c r="L455" s="140" t="s">
        <v>694</v>
      </c>
      <c r="M455" s="87" t="s">
        <v>156</v>
      </c>
    </row>
    <row r="456" spans="1:13" s="124" customFormat="1" x14ac:dyDescent="0.2">
      <c r="A456" s="67">
        <v>96</v>
      </c>
      <c r="B456" s="66" t="str">
        <f>IF(C456=$A$2,B$2,IF(C456&lt;&gt;"",VLOOKUP($A456,enum!$A$1:$L$361,B$1),""))</f>
        <v>i_T144=160</v>
      </c>
      <c r="C456" s="66" t="str">
        <f>IF(A456=$A$2,C$2,IF(A456&lt;&gt;"",VLOOKUP($A456,enum!$A$1:$L$361,C$1),""))</f>
        <v>CHANNEL=0..15</v>
      </c>
      <c r="D456" s="66" t="str">
        <f>IF(B456=$A$2,D$2,IF(B456&lt;&gt;"",VLOOKUP($A456,enum!$A$1:$L$361,D$1),""))</f>
        <v>TIME_ITEM</v>
      </c>
      <c r="E456" s="67" t="str">
        <f>IF(D456=$A$2,E$2,IF(D456&lt;&gt;"",VLOOKUP($A456,enum!$A$1:$L$361,E$1),""))</f>
        <v>RW</v>
      </c>
      <c r="F456" s="67" t="str">
        <f>IF(E456=$A$2,F$2,IF(E456&lt;&gt;"",VLOOKUP($A456,enum!$A$1:$L$361,F$1),""))</f>
        <v>R</v>
      </c>
      <c r="G456" s="67" t="str">
        <f>IF(F456=$A$2,G$2,IF(F456&lt;&gt;"",VLOOKUP($A456,enum!$A$1:$L$361,G$1),""))</f>
        <v>RAM</v>
      </c>
      <c r="H456" s="140" t="s">
        <v>200</v>
      </c>
      <c r="I456" s="142" t="s">
        <v>690</v>
      </c>
      <c r="J456" s="142" t="s">
        <v>125</v>
      </c>
      <c r="K456" s="143" t="s">
        <v>125</v>
      </c>
      <c r="L456" s="140" t="s">
        <v>694</v>
      </c>
      <c r="M456" s="87" t="s">
        <v>156</v>
      </c>
    </row>
    <row r="457" spans="1:13" s="124" customFormat="1" x14ac:dyDescent="0.2">
      <c r="A457" s="67">
        <v>97</v>
      </c>
      <c r="B457" s="66" t="str">
        <f>IF(C457=$A$2,B$2,IF(C457&lt;&gt;"",VLOOKUP($A457,enum!$A$1:$L$361,B$1),""))</f>
        <v>i_T147=161</v>
      </c>
      <c r="C457" s="66" t="str">
        <f>IF(A457=$A$2,C$2,IF(A457&lt;&gt;"",VLOOKUP($A457,enum!$A$1:$L$361,C$1),""))</f>
        <v>CHANNEL=0..15</v>
      </c>
      <c r="D457" s="66" t="str">
        <f>IF(B457=$A$2,D$2,IF(B457&lt;&gt;"",VLOOKUP($A457,enum!$A$1:$L$361,D$1),""))</f>
        <v>TIME_ITEM</v>
      </c>
      <c r="E457" s="67" t="str">
        <f>IF(D457=$A$2,E$2,IF(D457&lt;&gt;"",VLOOKUP($A457,enum!$A$1:$L$361,E$1),""))</f>
        <v>RW</v>
      </c>
      <c r="F457" s="67" t="str">
        <f>IF(E457=$A$2,F$2,IF(E457&lt;&gt;"",VLOOKUP($A457,enum!$A$1:$L$361,F$1),""))</f>
        <v>R</v>
      </c>
      <c r="G457" s="67" t="str">
        <f>IF(F457=$A$2,G$2,IF(F457&lt;&gt;"",VLOOKUP($A457,enum!$A$1:$L$361,G$1),""))</f>
        <v>RAM</v>
      </c>
      <c r="H457" s="140" t="s">
        <v>201</v>
      </c>
      <c r="I457" s="142" t="s">
        <v>690</v>
      </c>
      <c r="J457" s="142" t="s">
        <v>125</v>
      </c>
      <c r="K457" s="143" t="s">
        <v>125</v>
      </c>
      <c r="L457" s="140" t="s">
        <v>694</v>
      </c>
      <c r="M457" s="87" t="s">
        <v>156</v>
      </c>
    </row>
    <row r="458" spans="1:13" s="124" customFormat="1" x14ac:dyDescent="0.2">
      <c r="A458" s="67">
        <v>221</v>
      </c>
      <c r="B458" s="66" t="str">
        <f>IF(C458=$A$2,B$2,IF(C458&lt;&gt;"",VLOOKUP($A458,enum!$A$1:$L$361,B$1),""))</f>
        <v>i_tR_BT=285</v>
      </c>
      <c r="C458" s="66" t="str">
        <f>IF(A458=$A$2,C$2,IF(A458&lt;&gt;"",VLOOKUP($A458,enum!$A$1:$L$361,C$1),""))</f>
        <v>CHANNEL=0..15</v>
      </c>
      <c r="D458" s="66" t="str">
        <f>IF(B458=$A$2,D$2,IF(B458&lt;&gt;"",VLOOKUP($A458,enum!$A$1:$L$361,D$1),""))</f>
        <v>TIME_ITEM</v>
      </c>
      <c r="E458" s="67" t="str">
        <f>IF(D458=$A$2,E$2,IF(D458&lt;&gt;"",VLOOKUP($A458,enum!$A$1:$L$361,E$1),""))</f>
        <v>RW</v>
      </c>
      <c r="F458" s="67" t="str">
        <f>IF(E458=$A$2,F$2,IF(E458&lt;&gt;"",VLOOKUP($A458,enum!$A$1:$L$361,F$1),""))</f>
        <v>RW</v>
      </c>
      <c r="G458" s="67" t="str">
        <f>IF(F458=$A$2,G$2,IF(F458&lt;&gt;"",VLOOKUP($A458,enum!$A$1:$L$361,G$1),""))</f>
        <v>RAM</v>
      </c>
      <c r="H458" s="140" t="s">
        <v>536</v>
      </c>
      <c r="I458" s="142" t="s">
        <v>690</v>
      </c>
      <c r="J458" s="142" t="s">
        <v>202</v>
      </c>
      <c r="K458" s="143" t="s">
        <v>191</v>
      </c>
      <c r="L458" s="146"/>
      <c r="M458" s="148" t="s">
        <v>768</v>
      </c>
    </row>
    <row r="459" spans="1:13" s="124" customFormat="1" x14ac:dyDescent="0.2">
      <c r="A459" s="67">
        <v>222</v>
      </c>
      <c r="B459" s="66" t="str">
        <f>IF(C459=$A$2,B$2,IF(C459&lt;&gt;"",VLOOKUP($A459,enum!$A$1:$L$361,B$1),""))</f>
        <v>i_tN_BT=286</v>
      </c>
      <c r="C459" s="66" t="str">
        <f>IF(A459=$A$2,C$2,IF(A459&lt;&gt;"",VLOOKUP($A459,enum!$A$1:$L$361,C$1),""))</f>
        <v>CHANNEL=0..15</v>
      </c>
      <c r="D459" s="66" t="str">
        <f>IF(B459=$A$2,D$2,IF(B459&lt;&gt;"",VLOOKUP($A459,enum!$A$1:$L$361,D$1),""))</f>
        <v>TIME_ITEM</v>
      </c>
      <c r="E459" s="67" t="str">
        <f>IF(D459=$A$2,E$2,IF(D459&lt;&gt;"",VLOOKUP($A459,enum!$A$1:$L$361,E$1),""))</f>
        <v>RW</v>
      </c>
      <c r="F459" s="67" t="str">
        <f>IF(E459=$A$2,F$2,IF(E459&lt;&gt;"",VLOOKUP($A459,enum!$A$1:$L$361,F$1),""))</f>
        <v>RW</v>
      </c>
      <c r="G459" s="67" t="str">
        <f>IF(F459=$A$2,G$2,IF(F459&lt;&gt;"",VLOOKUP($A459,enum!$A$1:$L$361,G$1),""))</f>
        <v>RAM</v>
      </c>
      <c r="H459" s="140" t="s">
        <v>539</v>
      </c>
      <c r="I459" s="142" t="s">
        <v>690</v>
      </c>
      <c r="J459" s="142" t="s">
        <v>190</v>
      </c>
      <c r="K459" s="143" t="s">
        <v>191</v>
      </c>
      <c r="L459" s="140" t="s">
        <v>1112</v>
      </c>
      <c r="M459" s="148" t="s">
        <v>1113</v>
      </c>
    </row>
    <row r="460" spans="1:13" s="125" customFormat="1" x14ac:dyDescent="0.2">
      <c r="A460" s="123" t="s">
        <v>587</v>
      </c>
      <c r="B460" s="123" t="str">
        <f>IF(C460=$A$2,B$2,IF(C460&lt;&gt;"",VLOOKUP($A460,enum!$A$1:$L$361,B$1),""))</f>
        <v>ITEM_ID</v>
      </c>
      <c r="C460" s="123" t="str">
        <f>IF(A460=$A$2,C$2,IF(A460&lt;&gt;"",VLOOKUP($A460,enum!$A$1:$L$361,C$1),""))</f>
        <v>CODE</v>
      </c>
      <c r="D460" s="123" t="str">
        <f>IF(B460=$A$2,D$2,IF(B460&lt;&gt;"",VLOOKUP($A460,enum!$A$1:$L$361,D$1),""))</f>
        <v>TYPE</v>
      </c>
      <c r="E460" s="123" t="str">
        <f>IF(D460=$A$2,E$2,IF(D460&lt;&gt;"",VLOOKUP($A460,enum!$A$1:$L$361,E$1),""))</f>
        <v>CC</v>
      </c>
      <c r="F460" s="123" t="str">
        <f>IF(E460=$A$2,F$2,IF(E460&lt;&gt;"",VLOOKUP($A460,enum!$A$1:$L$361,F$1),""))</f>
        <v>CL</v>
      </c>
      <c r="G460" s="123" t="str">
        <f>IF(F460=$A$2,G$2,IF(F460&lt;&gt;"",VLOOKUP($A460,enum!$A$1:$L$361,G$1),""))</f>
        <v>MEM</v>
      </c>
      <c r="H460" s="123" t="s">
        <v>701</v>
      </c>
      <c r="I460" s="123" t="s">
        <v>721</v>
      </c>
      <c r="J460" s="123" t="s">
        <v>699</v>
      </c>
      <c r="K460" s="123" t="s">
        <v>700</v>
      </c>
      <c r="L460" s="123" t="s">
        <v>702</v>
      </c>
      <c r="M460" s="60"/>
    </row>
    <row r="461" spans="1:13" s="124" customFormat="1" ht="67.5" x14ac:dyDescent="0.2">
      <c r="A461" s="67">
        <v>219</v>
      </c>
      <c r="B461" s="66" t="str">
        <f>IF(C461=$A$2,B$2,IF(C461&lt;&gt;"",VLOOKUP($A461,enum!$A$1:$L$361,B$1),""))</f>
        <v>i_TS_CONFIGURE=283</v>
      </c>
      <c r="C461" s="66" t="str">
        <f>IF(A461=$A$2,C$2,IF(A461&lt;&gt;"",VLOOKUP($A461,enum!$A$1:$L$361,C$1),""))</f>
        <v>CHANNEL=0..15</v>
      </c>
      <c r="D461" s="66" t="str">
        <f>IF(B461=$A$2,D$2,IF(B461&lt;&gt;"",VLOOKUP($A461,enum!$A$1:$L$361,D$1),""))</f>
        <v>BOOL_ITEM</v>
      </c>
      <c r="E461" s="67" t="str">
        <f>IF(D461=$A$2,E$2,IF(D461&lt;&gt;"",VLOOKUP($A461,enum!$A$1:$L$361,E$1),""))</f>
        <v>RW</v>
      </c>
      <c r="F461" s="67" t="str">
        <f>IF(E461=$A$2,F$2,IF(E461&lt;&gt;"",VLOOKUP($A461,enum!$A$1:$L$361,F$1),""))</f>
        <v>RW</v>
      </c>
      <c r="G461" s="67" t="str">
        <f>IF(F461=$A$2,G$2,IF(F461&lt;&gt;"",VLOOKUP($A461,enum!$A$1:$L$361,G$1),""))</f>
        <v>ROM</v>
      </c>
      <c r="H461" s="116" t="s">
        <v>1166</v>
      </c>
      <c r="I461" s="117" t="s">
        <v>905</v>
      </c>
      <c r="J461" s="118" t="s">
        <v>756</v>
      </c>
      <c r="K461" s="118" t="s">
        <v>1122</v>
      </c>
      <c r="L461" s="119" t="s">
        <v>1167</v>
      </c>
      <c r="M461" s="87" t="s">
        <v>763</v>
      </c>
    </row>
    <row r="462" spans="1:13" s="125" customFormat="1" ht="67.5" x14ac:dyDescent="0.2">
      <c r="A462" s="65">
        <v>219</v>
      </c>
      <c r="B462" s="66" t="str">
        <f>IF(C462=$A$2,B$2,IF(C462&lt;&gt;"",VLOOKUP($A462,enum!$A$1:$L$361,B$1),""))</f>
        <v>i_TS_CONFIGURE=283</v>
      </c>
      <c r="C462" s="66" t="str">
        <f>IF(A462=$A$2,C$2,IF(A462&lt;&gt;"",VLOOKUP($A462,enum!$A$1:$L$361,C$1),""))</f>
        <v>CHANNEL=0..15</v>
      </c>
      <c r="D462" s="66" t="str">
        <f>IF(B462=$A$2,D$2,IF(B462&lt;&gt;"",VLOOKUP($A462,enum!$A$1:$L$361,D$1),""))</f>
        <v>BOOL_ITEM</v>
      </c>
      <c r="E462" s="67" t="str">
        <f>IF(D462=$A$2,E$2,IF(D462&lt;&gt;"",VLOOKUP($A462,enum!$A$1:$L$361,E$1),""))</f>
        <v>RW</v>
      </c>
      <c r="F462" s="67" t="str">
        <f>IF(E462=$A$2,F$2,IF(E462&lt;&gt;"",VLOOKUP($A462,enum!$A$1:$L$361,F$1),""))</f>
        <v>RW</v>
      </c>
      <c r="G462" s="67" t="str">
        <f>IF(F462=$A$2,G$2,IF(F462&lt;&gt;"",VLOOKUP($A462,enum!$A$1:$L$361,G$1),""))</f>
        <v>ROM</v>
      </c>
      <c r="H462" s="116" t="s">
        <v>1168</v>
      </c>
      <c r="I462" s="117" t="s">
        <v>906</v>
      </c>
      <c r="J462" s="59" t="s">
        <v>756</v>
      </c>
      <c r="K462" s="118" t="s">
        <v>1122</v>
      </c>
      <c r="L462" s="119" t="s">
        <v>1169</v>
      </c>
      <c r="M462" s="87" t="s">
        <v>764</v>
      </c>
    </row>
    <row r="463" spans="1:13" s="125" customFormat="1" ht="67.5" x14ac:dyDescent="0.2">
      <c r="A463" s="65">
        <v>219</v>
      </c>
      <c r="B463" s="66" t="str">
        <f>IF(C463=$A$2,B$2,IF(C463&lt;&gt;"",VLOOKUP($A463,enum!$A$1:$L$361,B$1),""))</f>
        <v>i_TS_CONFIGURE=283</v>
      </c>
      <c r="C463" s="66" t="str">
        <f>IF(A463=$A$2,C$2,IF(A463&lt;&gt;"",VLOOKUP($A463,enum!$A$1:$L$361,C$1),""))</f>
        <v>CHANNEL=0..15</v>
      </c>
      <c r="D463" s="66" t="str">
        <f>IF(B463=$A$2,D$2,IF(B463&lt;&gt;"",VLOOKUP($A463,enum!$A$1:$L$361,D$1),""))</f>
        <v>BOOL_ITEM</v>
      </c>
      <c r="E463" s="67" t="str">
        <f>IF(D463=$A$2,E$2,IF(D463&lt;&gt;"",VLOOKUP($A463,enum!$A$1:$L$361,E$1),""))</f>
        <v>RW</v>
      </c>
      <c r="F463" s="67" t="str">
        <f>IF(E463=$A$2,F$2,IF(E463&lt;&gt;"",VLOOKUP($A463,enum!$A$1:$L$361,F$1),""))</f>
        <v>RW</v>
      </c>
      <c r="G463" s="67" t="str">
        <f>IF(F463=$A$2,G$2,IF(F463&lt;&gt;"",VLOOKUP($A463,enum!$A$1:$L$361,G$1),""))</f>
        <v>ROM</v>
      </c>
      <c r="H463" s="116" t="s">
        <v>1170</v>
      </c>
      <c r="I463" s="117" t="s">
        <v>908</v>
      </c>
      <c r="J463" s="59" t="s">
        <v>756</v>
      </c>
      <c r="K463" s="118" t="s">
        <v>1122</v>
      </c>
      <c r="L463" s="119" t="s">
        <v>1171</v>
      </c>
      <c r="M463" s="87" t="s">
        <v>765</v>
      </c>
    </row>
    <row r="464" spans="1:13" s="125" customFormat="1" ht="67.5" x14ac:dyDescent="0.2">
      <c r="A464" s="65">
        <v>219</v>
      </c>
      <c r="B464" s="66" t="str">
        <f>IF(C464=$A$2,B$2,IF(C464&lt;&gt;"",VLOOKUP($A464,enum!$A$1:$L$361,B$1),""))</f>
        <v>i_TS_CONFIGURE=283</v>
      </c>
      <c r="C464" s="66" t="str">
        <f>IF(A464=$A$2,C$2,IF(A464&lt;&gt;"",VLOOKUP($A464,enum!$A$1:$L$361,C$1),""))</f>
        <v>CHANNEL=0..15</v>
      </c>
      <c r="D464" s="66" t="str">
        <f>IF(B464=$A$2,D$2,IF(B464&lt;&gt;"",VLOOKUP($A464,enum!$A$1:$L$361,D$1),""))</f>
        <v>BOOL_ITEM</v>
      </c>
      <c r="E464" s="67" t="str">
        <f>IF(D464=$A$2,E$2,IF(D464&lt;&gt;"",VLOOKUP($A464,enum!$A$1:$L$361,E$1),""))</f>
        <v>RW</v>
      </c>
      <c r="F464" s="67" t="str">
        <f>IF(E464=$A$2,F$2,IF(E464&lt;&gt;"",VLOOKUP($A464,enum!$A$1:$L$361,F$1),""))</f>
        <v>RW</v>
      </c>
      <c r="G464" s="67" t="str">
        <f>IF(F464=$A$2,G$2,IF(F464&lt;&gt;"",VLOOKUP($A464,enum!$A$1:$L$361,G$1),""))</f>
        <v>ROM</v>
      </c>
      <c r="H464" s="116" t="s">
        <v>1172</v>
      </c>
      <c r="I464" s="117" t="s">
        <v>907</v>
      </c>
      <c r="J464" s="59" t="s">
        <v>756</v>
      </c>
      <c r="K464" s="118" t="s">
        <v>1122</v>
      </c>
      <c r="L464" s="119" t="s">
        <v>1173</v>
      </c>
      <c r="M464" s="87" t="s">
        <v>766</v>
      </c>
    </row>
    <row r="465" spans="1:14" s="125" customFormat="1" x14ac:dyDescent="0.2">
      <c r="A465" s="123" t="s">
        <v>587</v>
      </c>
      <c r="B465" s="123" t="str">
        <f>IF(C465=$A$2,B$2,IF(C465&lt;&gt;"",VLOOKUP($A465,enum!$A$1:$L$361,B$1),""))</f>
        <v>ITEM_ID</v>
      </c>
      <c r="C465" s="123" t="str">
        <f>IF(A465=$A$2,C$2,IF(A465&lt;&gt;"",VLOOKUP($A465,enum!$A$1:$L$361,C$1),""))</f>
        <v>CODE</v>
      </c>
      <c r="D465" s="123" t="str">
        <f>IF(B465=$A$2,D$2,IF(B465&lt;&gt;"",VLOOKUP($A465,enum!$A$1:$L$361,D$1),""))</f>
        <v>TYPE</v>
      </c>
      <c r="E465" s="123" t="str">
        <f>IF(D465=$A$2,E$2,IF(D465&lt;&gt;"",VLOOKUP($A465,enum!$A$1:$L$361,E$1),""))</f>
        <v>CC</v>
      </c>
      <c r="F465" s="123" t="str">
        <f>IF(E465=$A$2,F$2,IF(E465&lt;&gt;"",VLOOKUP($A465,enum!$A$1:$L$361,F$1),""))</f>
        <v>CL</v>
      </c>
      <c r="G465" s="123" t="str">
        <f>IF(F465=$A$2,G$2,IF(F465&lt;&gt;"",VLOOKUP($A465,enum!$A$1:$L$361,G$1),""))</f>
        <v>MEM</v>
      </c>
      <c r="H465" s="123" t="s">
        <v>0</v>
      </c>
      <c r="I465" s="123" t="s">
        <v>1</v>
      </c>
      <c r="J465" s="123" t="s">
        <v>2</v>
      </c>
      <c r="K465" s="123" t="s">
        <v>3</v>
      </c>
      <c r="L465" s="123" t="s">
        <v>702</v>
      </c>
    </row>
    <row r="466" spans="1:14" s="124" customFormat="1" ht="47.25" customHeight="1" x14ac:dyDescent="0.2">
      <c r="A466" s="67">
        <v>53</v>
      </c>
      <c r="B466" s="66" t="str">
        <f>IF(C466=$A$2,B$2,IF(C466&lt;&gt;"",VLOOKUP($A466,enum!$A$1:$L$361,B$1),""))</f>
        <v>i_TSD_TYPE=117</v>
      </c>
      <c r="C466" s="66" t="str">
        <f>IF(A466=$A$2,C$2,IF(A466&lt;&gt;"",VLOOKUP($A466,enum!$A$1:$L$361,C$1),""))</f>
        <v>CHANNEL=0..15</v>
      </c>
      <c r="D466" s="66" t="str">
        <f>IF(B466=$A$2,D$2,IF(B466&lt;&gt;"",VLOOKUP($A466,enum!$A$1:$L$361,D$1),""))</f>
        <v>BOOL_ITEM</v>
      </c>
      <c r="E466" s="67" t="str">
        <f>IF(D466=$A$2,E$2,IF(D466&lt;&gt;"",VLOOKUP($A466,enum!$A$1:$L$361,E$1),""))</f>
        <v>RW</v>
      </c>
      <c r="F466" s="67" t="str">
        <f>IF(E466=$A$2,F$2,IF(E466&lt;&gt;"",VLOOKUP($A466,enum!$A$1:$L$361,F$1),""))</f>
        <v>RW</v>
      </c>
      <c r="G466" s="67" t="str">
        <f>IF(F466=$A$2,G$2,IF(F466&lt;&gt;"",VLOOKUP($A466,enum!$A$1:$L$361,G$1),""))</f>
        <v>ROM</v>
      </c>
      <c r="H466" s="152" t="s">
        <v>910</v>
      </c>
      <c r="I466" s="142" t="s">
        <v>911</v>
      </c>
      <c r="J466" s="143">
        <v>0</v>
      </c>
      <c r="K466" s="143" t="s">
        <v>1104</v>
      </c>
      <c r="L466" s="140" t="s">
        <v>1130</v>
      </c>
      <c r="M466" s="140" t="s">
        <v>666</v>
      </c>
      <c r="N466" s="124" t="s">
        <v>746</v>
      </c>
    </row>
    <row r="467" spans="1:14" s="125" customFormat="1" x14ac:dyDescent="0.2">
      <c r="A467" s="65">
        <v>54</v>
      </c>
      <c r="B467" s="66" t="str">
        <f>IF(C467=$A$2,B$2,IF(C467&lt;&gt;"",VLOOKUP($A467,enum!$A$1:$L$361,B$1),""))</f>
        <v>i_TSD_STATO_RIPOSO=118</v>
      </c>
      <c r="C467" s="66" t="str">
        <f>IF(A467=$A$2,C$2,IF(A467&lt;&gt;"",VLOOKUP($A467,enum!$A$1:$L$361,C$1),""))</f>
        <v>CHANNEL=0..15</v>
      </c>
      <c r="D467" s="66" t="str">
        <f>IF(B467=$A$2,D$2,IF(B467&lt;&gt;"",VLOOKUP($A467,enum!$A$1:$L$361,D$1),""))</f>
        <v>BOOL_ITEM</v>
      </c>
      <c r="E467" s="67" t="str">
        <f>IF(D467=$A$2,E$2,IF(D467&lt;&gt;"",VLOOKUP($A467,enum!$A$1:$L$361,E$1),""))</f>
        <v>RW</v>
      </c>
      <c r="F467" s="67" t="str">
        <f>IF(E467=$A$2,F$2,IF(E467&lt;&gt;"",VLOOKUP($A467,enum!$A$1:$L$361,F$1),""))</f>
        <v>RW</v>
      </c>
      <c r="G467" s="67" t="str">
        <f>IF(F467=$A$2,G$2,IF(F467&lt;&gt;"",VLOOKUP($A467,enum!$A$1:$L$361,G$1),""))</f>
        <v>ROM</v>
      </c>
      <c r="H467" s="105" t="s">
        <v>828</v>
      </c>
      <c r="I467" s="58" t="s">
        <v>690</v>
      </c>
      <c r="J467" s="59" t="s">
        <v>739</v>
      </c>
      <c r="K467" s="59" t="s">
        <v>740</v>
      </c>
      <c r="L467" s="60" t="s">
        <v>840</v>
      </c>
      <c r="M467" s="87" t="s">
        <v>94</v>
      </c>
    </row>
    <row r="468" spans="1:14" s="125" customFormat="1" x14ac:dyDescent="0.2">
      <c r="A468" s="65">
        <v>55</v>
      </c>
      <c r="B468" s="66" t="str">
        <f>IF(C468=$A$2,B$2,IF(C468&lt;&gt;"",VLOOKUP($A468,enum!$A$1:$L$361,B$1),""))</f>
        <v>i_TSD_AR_TIME=119</v>
      </c>
      <c r="C468" s="66" t="str">
        <f>IF(A468=$A$2,C$2,IF(A468&lt;&gt;"",VLOOKUP($A468,enum!$A$1:$L$361,C$1),""))</f>
        <v>CHANNEL=0..15</v>
      </c>
      <c r="D468" s="66" t="str">
        <f>IF(B468=$A$2,D$2,IF(B468&lt;&gt;"",VLOOKUP($A468,enum!$A$1:$L$361,D$1),""))</f>
        <v>TIME_ITEM</v>
      </c>
      <c r="E468" s="67" t="str">
        <f>IF(D468=$A$2,E$2,IF(D468&lt;&gt;"",VLOOKUP($A468,enum!$A$1:$L$361,E$1),""))</f>
        <v>RW</v>
      </c>
      <c r="F468" s="67" t="str">
        <f>IF(E468=$A$2,F$2,IF(E468&lt;&gt;"",VLOOKUP($A468,enum!$A$1:$L$361,F$1),""))</f>
        <v>RW</v>
      </c>
      <c r="G468" s="67" t="str">
        <f>IF(F468=$A$2,G$2,IF(F468&lt;&gt;"",VLOOKUP($A468,enum!$A$1:$L$361,G$1),""))</f>
        <v>ROM</v>
      </c>
      <c r="H468" s="105" t="s">
        <v>803</v>
      </c>
      <c r="I468" s="58" t="s">
        <v>690</v>
      </c>
      <c r="J468" s="59">
        <v>10</v>
      </c>
      <c r="K468" s="59" t="s">
        <v>41</v>
      </c>
      <c r="L468" s="60" t="s">
        <v>852</v>
      </c>
      <c r="M468" s="87" t="s">
        <v>49</v>
      </c>
    </row>
    <row r="469" spans="1:14" s="125" customFormat="1" ht="45" x14ac:dyDescent="0.2">
      <c r="A469" s="65">
        <v>56</v>
      </c>
      <c r="B469" s="66" t="str">
        <f>IF(C469=$A$2,B$2,IF(C469&lt;&gt;"",VLOOKUP($A469,enum!$A$1:$L$361,B$1),""))</f>
        <v>i_TSD_GEN_EVE=120</v>
      </c>
      <c r="C469" s="66" t="str">
        <f>IF(A469=$A$2,C$2,IF(A469&lt;&gt;"",VLOOKUP($A469,enum!$A$1:$L$361,C$1),""))</f>
        <v>CHANNEL=0..15</v>
      </c>
      <c r="D469" s="66" t="str">
        <f>IF(B469=$A$2,D$2,IF(B469&lt;&gt;"",VLOOKUP($A469,enum!$A$1:$L$361,D$1),""))</f>
        <v>BOOL_ITEM</v>
      </c>
      <c r="E469" s="67" t="str">
        <f>IF(D469=$A$2,E$2,IF(D469&lt;&gt;"",VLOOKUP($A469,enum!$A$1:$L$361,E$1),""))</f>
        <v>RW</v>
      </c>
      <c r="F469" s="67" t="str">
        <f>IF(E469=$A$2,F$2,IF(E469&lt;&gt;"",VLOOKUP($A469,enum!$A$1:$L$361,F$1),""))</f>
        <v>RW</v>
      </c>
      <c r="G469" s="67" t="str">
        <f>IF(F469=$A$2,G$2,IF(F469&lt;&gt;"",VLOOKUP($A469,enum!$A$1:$L$361,G$1),""))</f>
        <v>ROM</v>
      </c>
      <c r="H469" s="105" t="s">
        <v>689</v>
      </c>
      <c r="I469" s="58" t="s">
        <v>690</v>
      </c>
      <c r="J469" s="59" t="s">
        <v>687</v>
      </c>
      <c r="K469" s="59" t="s">
        <v>688</v>
      </c>
      <c r="L469" s="60" t="s">
        <v>912</v>
      </c>
      <c r="M469" s="87" t="s">
        <v>95</v>
      </c>
    </row>
    <row r="470" spans="1:14" s="125" customFormat="1" ht="45" x14ac:dyDescent="0.2">
      <c r="A470" s="65">
        <v>57</v>
      </c>
      <c r="B470" s="66" t="str">
        <f>IF(C470=$A$2,B$2,IF(C470&lt;&gt;"",VLOOKUP($A470,enum!$A$1:$L$361,B$1),""))</f>
        <v>i_TSD_SPONT_EVE=121</v>
      </c>
      <c r="C470" s="66" t="str">
        <f>IF(A470=$A$2,C$2,IF(A470&lt;&gt;"",VLOOKUP($A470,enum!$A$1:$L$361,C$1),""))</f>
        <v>CHANNEL=0..15</v>
      </c>
      <c r="D470" s="66" t="str">
        <f>IF(B470=$A$2,D$2,IF(B470&lt;&gt;"",VLOOKUP($A470,enum!$A$1:$L$361,D$1),""))</f>
        <v>BOOL_ITEM</v>
      </c>
      <c r="E470" s="67" t="str">
        <f>IF(D470=$A$2,E$2,IF(D470&lt;&gt;"",VLOOKUP($A470,enum!$A$1:$L$361,E$1),""))</f>
        <v>RW</v>
      </c>
      <c r="F470" s="67" t="str">
        <f>IF(E470=$A$2,F$2,IF(E470&lt;&gt;"",VLOOKUP($A470,enum!$A$1:$L$361,F$1),""))</f>
        <v>RW</v>
      </c>
      <c r="G470" s="67" t="str">
        <f>IF(F470=$A$2,G$2,IF(F470&lt;&gt;"",VLOOKUP($A470,enum!$A$1:$L$361,G$1),""))</f>
        <v>ROM</v>
      </c>
      <c r="H470" s="105" t="s">
        <v>743</v>
      </c>
      <c r="I470" s="58" t="s">
        <v>96</v>
      </c>
      <c r="J470" s="59" t="s">
        <v>756</v>
      </c>
      <c r="K470" s="59" t="s">
        <v>755</v>
      </c>
      <c r="L470" s="60" t="s">
        <v>913</v>
      </c>
      <c r="M470" s="87" t="s">
        <v>97</v>
      </c>
    </row>
    <row r="471" spans="1:14" s="125" customFormat="1" ht="84" customHeight="1" x14ac:dyDescent="0.2">
      <c r="A471" s="65"/>
      <c r="B471" s="66" t="str">
        <f>IF(C471=$A$2,B$2,IF(C471&lt;&gt;"",VLOOKUP($A471,enum!$A$1:$L$361,B$1),""))</f>
        <v/>
      </c>
      <c r="C471" s="66" t="str">
        <f>IF(A471=$A$2,C$2,IF(A471&lt;&gt;"",VLOOKUP($A471,enum!$A$1:$L$361,C$1),""))</f>
        <v/>
      </c>
      <c r="D471" s="66" t="str">
        <f>IF(B471=$A$2,D$2,IF(B471&lt;&gt;"",VLOOKUP($A471,enum!$A$1:$L$361,D$1),""))</f>
        <v/>
      </c>
      <c r="E471" s="67" t="str">
        <f>IF(D471=$A$2,E$2,IF(D471&lt;&gt;"",VLOOKUP($A471,enum!$A$1:$L$361,E$1),""))</f>
        <v/>
      </c>
      <c r="F471" s="67" t="str">
        <f>IF(E471=$A$2,F$2,IF(E471&lt;&gt;"",VLOOKUP($A471,enum!$A$1:$L$361,F$1),""))</f>
        <v/>
      </c>
      <c r="G471" s="67" t="str">
        <f>IF(F471=$A$2,G$2,IF(F471&lt;&gt;"",VLOOKUP($A471,enum!$A$1:$L$361,G$1),""))</f>
        <v/>
      </c>
      <c r="H471" s="105" t="s">
        <v>909</v>
      </c>
      <c r="I471" s="58" t="s">
        <v>570</v>
      </c>
      <c r="J471" s="59">
        <v>0</v>
      </c>
      <c r="K471" s="59" t="s">
        <v>98</v>
      </c>
      <c r="L471" s="60" t="s">
        <v>914</v>
      </c>
      <c r="M471" s="87" t="s">
        <v>571</v>
      </c>
    </row>
    <row r="472" spans="1:14" s="125" customFormat="1" ht="33.75" x14ac:dyDescent="0.2">
      <c r="A472" s="65"/>
      <c r="B472" s="66" t="str">
        <f>IF(C472=$A$2,B$2,IF(C472&lt;&gt;"",VLOOKUP($A472,enum!$A$1:$L$361,B$1),""))</f>
        <v/>
      </c>
      <c r="C472" s="66" t="str">
        <f>IF(A472=$A$2,C$2,IF(A472&lt;&gt;"",VLOOKUP($A472,enum!$A$1:$L$361,C$1),""))</f>
        <v/>
      </c>
      <c r="D472" s="66" t="str">
        <f>IF(B472=$A$2,D$2,IF(B472&lt;&gt;"",VLOOKUP($A472,enum!$A$1:$L$361,D$1),""))</f>
        <v/>
      </c>
      <c r="E472" s="67" t="str">
        <f>IF(D472=$A$2,E$2,IF(D472&lt;&gt;"",VLOOKUP($A472,enum!$A$1:$L$361,E$1),""))</f>
        <v/>
      </c>
      <c r="F472" s="67" t="str">
        <f>IF(E472=$A$2,F$2,IF(E472&lt;&gt;"",VLOOKUP($A472,enum!$A$1:$L$361,F$1),""))</f>
        <v/>
      </c>
      <c r="G472" s="67" t="str">
        <f>IF(F472=$A$2,G$2,IF(F472&lt;&gt;"",VLOOKUP($A472,enum!$A$1:$L$361,G$1),""))</f>
        <v/>
      </c>
      <c r="H472" s="105" t="s">
        <v>702</v>
      </c>
      <c r="I472" s="58" t="s">
        <v>690</v>
      </c>
      <c r="J472" s="59" t="s">
        <v>21</v>
      </c>
      <c r="K472" s="108" t="s">
        <v>737</v>
      </c>
      <c r="L472" s="60" t="s">
        <v>1174</v>
      </c>
      <c r="M472" s="87" t="s">
        <v>99</v>
      </c>
    </row>
    <row r="473" spans="1:14" s="125" customFormat="1" x14ac:dyDescent="0.2">
      <c r="A473" s="123" t="s">
        <v>587</v>
      </c>
      <c r="B473" s="123" t="str">
        <f>IF(C473=$A$2,B$2,IF(C473&lt;&gt;"",VLOOKUP($A473,enum!$A$1:$L$361,B$1),""))</f>
        <v>ITEM_ID</v>
      </c>
      <c r="C473" s="123" t="str">
        <f>IF(A473=$A$2,C$2,IF(A473&lt;&gt;"",VLOOKUP($A473,enum!$A$1:$L$361,C$1),""))</f>
        <v>CODE</v>
      </c>
      <c r="D473" s="123" t="str">
        <f>IF(B473=$A$2,D$2,IF(B473&lt;&gt;"",VLOOKUP($A473,enum!$A$1:$L$361,D$1),""))</f>
        <v>TYPE</v>
      </c>
      <c r="E473" s="123" t="str">
        <f>IF(D473=$A$2,E$2,IF(D473&lt;&gt;"",VLOOKUP($A473,enum!$A$1:$L$361,E$1),""))</f>
        <v>CC</v>
      </c>
      <c r="F473" s="123" t="str">
        <f>IF(E473=$A$2,F$2,IF(E473&lt;&gt;"",VLOOKUP($A473,enum!$A$1:$L$361,F$1),""))</f>
        <v>CL</v>
      </c>
      <c r="G473" s="123" t="str">
        <f>IF(F473=$A$2,G$2,IF(F473&lt;&gt;"",VLOOKUP($A473,enum!$A$1:$L$361,G$1),""))</f>
        <v>MEM</v>
      </c>
      <c r="H473" s="123" t="s">
        <v>701</v>
      </c>
      <c r="I473" s="123" t="s">
        <v>721</v>
      </c>
      <c r="J473" s="123" t="s">
        <v>699</v>
      </c>
      <c r="K473" s="123" t="s">
        <v>700</v>
      </c>
      <c r="L473" s="123" t="s">
        <v>702</v>
      </c>
    </row>
    <row r="474" spans="1:14" s="125" customFormat="1" x14ac:dyDescent="0.2">
      <c r="A474" s="65">
        <v>218</v>
      </c>
      <c r="B474" s="66" t="str">
        <f>IF(C474=$A$2,B$2,IF(C474&lt;&gt;"",VLOOKUP($A474,enum!$A$1:$L$361,B$1),""))</f>
        <v>i_TM_CONFIGURE=282</v>
      </c>
      <c r="C474" s="66" t="str">
        <f>IF(A474=$A$2,C$2,IF(A474&lt;&gt;"",VLOOKUP($A474,enum!$A$1:$L$361,C$1),""))</f>
        <v>CHANNEL=0..15</v>
      </c>
      <c r="D474" s="66" t="str">
        <f>IF(B474=$A$2,D$2,IF(B474&lt;&gt;"",VLOOKUP($A474,enum!$A$1:$L$361,D$1),""))</f>
        <v>BOOL_ITEM</v>
      </c>
      <c r="E474" s="67" t="str">
        <f>IF(D474=$A$2,E$2,IF(D474&lt;&gt;"",VLOOKUP($A474,enum!$A$1:$L$361,E$1),""))</f>
        <v>RW</v>
      </c>
      <c r="F474" s="67" t="str">
        <f>IF(E474=$A$2,F$2,IF(E474&lt;&gt;"",VLOOKUP($A474,enum!$A$1:$L$361,F$1),""))</f>
        <v>RW</v>
      </c>
      <c r="G474" s="67" t="str">
        <f>IF(F474=$A$2,G$2,IF(F474&lt;&gt;"",VLOOKUP($A474,enum!$A$1:$L$361,G$1),""))</f>
        <v>ROM</v>
      </c>
      <c r="H474" s="105" t="s">
        <v>1175</v>
      </c>
      <c r="I474" s="58" t="s">
        <v>690</v>
      </c>
      <c r="J474" s="59" t="s">
        <v>756</v>
      </c>
      <c r="K474" s="59" t="s">
        <v>755</v>
      </c>
      <c r="L474" s="59" t="s">
        <v>1176</v>
      </c>
      <c r="M474" s="87" t="s">
        <v>100</v>
      </c>
    </row>
    <row r="475" spans="1:14" s="125" customFormat="1" x14ac:dyDescent="0.2">
      <c r="A475" s="65">
        <v>218</v>
      </c>
      <c r="B475" s="66" t="str">
        <f>IF(C475=$A$2,B$2,IF(C475&lt;&gt;"",VLOOKUP($A475,enum!$A$1:$L$361,B$1),""))</f>
        <v>i_TM_CONFIGURE=282</v>
      </c>
      <c r="C475" s="66" t="str">
        <f>IF(A475=$A$2,C$2,IF(A475&lt;&gt;"",VLOOKUP($A475,enum!$A$1:$L$361,C$1),""))</f>
        <v>CHANNEL=0..15</v>
      </c>
      <c r="D475" s="66" t="str">
        <f>IF(B475=$A$2,D$2,IF(B475&lt;&gt;"",VLOOKUP($A475,enum!$A$1:$L$361,D$1),""))</f>
        <v>BOOL_ITEM</v>
      </c>
      <c r="E475" s="67" t="str">
        <f>IF(D475=$A$2,E$2,IF(D475&lt;&gt;"",VLOOKUP($A475,enum!$A$1:$L$361,E$1),""))</f>
        <v>RW</v>
      </c>
      <c r="F475" s="67" t="str">
        <f>IF(E475=$A$2,F$2,IF(E475&lt;&gt;"",VLOOKUP($A475,enum!$A$1:$L$361,F$1),""))</f>
        <v>RW</v>
      </c>
      <c r="G475" s="67" t="str">
        <f>IF(F475=$A$2,G$2,IF(F475&lt;&gt;"",VLOOKUP($A475,enum!$A$1:$L$361,G$1),""))</f>
        <v>ROM</v>
      </c>
      <c r="H475" s="105" t="s">
        <v>1177</v>
      </c>
      <c r="I475" s="58" t="s">
        <v>690</v>
      </c>
      <c r="J475" s="59" t="s">
        <v>756</v>
      </c>
      <c r="K475" s="59" t="s">
        <v>755</v>
      </c>
      <c r="L475" s="59" t="s">
        <v>1178</v>
      </c>
      <c r="M475" s="87" t="s">
        <v>101</v>
      </c>
    </row>
    <row r="476" spans="1:14" s="125" customFormat="1" x14ac:dyDescent="0.2">
      <c r="A476" s="65">
        <v>218</v>
      </c>
      <c r="B476" s="66" t="str">
        <f>IF(C476=$A$2,B$2,IF(C476&lt;&gt;"",VLOOKUP($A476,enum!$A$1:$L$361,B$1),""))</f>
        <v>i_TM_CONFIGURE=282</v>
      </c>
      <c r="C476" s="66" t="str">
        <f>IF(A476=$A$2,C$2,IF(A476&lt;&gt;"",VLOOKUP($A476,enum!$A$1:$L$361,C$1),""))</f>
        <v>CHANNEL=0..15</v>
      </c>
      <c r="D476" s="66" t="str">
        <f>IF(B476=$A$2,D$2,IF(B476&lt;&gt;"",VLOOKUP($A476,enum!$A$1:$L$361,D$1),""))</f>
        <v>BOOL_ITEM</v>
      </c>
      <c r="E476" s="67" t="str">
        <f>IF(D476=$A$2,E$2,IF(D476&lt;&gt;"",VLOOKUP($A476,enum!$A$1:$L$361,E$1),""))</f>
        <v>RW</v>
      </c>
      <c r="F476" s="67" t="str">
        <f>IF(E476=$A$2,F$2,IF(E476&lt;&gt;"",VLOOKUP($A476,enum!$A$1:$L$361,F$1),""))</f>
        <v>RW</v>
      </c>
      <c r="G476" s="67" t="str">
        <f>IF(F476=$A$2,G$2,IF(F476&lt;&gt;"",VLOOKUP($A476,enum!$A$1:$L$361,G$1),""))</f>
        <v>ROM</v>
      </c>
      <c r="H476" s="105" t="s">
        <v>37</v>
      </c>
      <c r="I476" s="58" t="s">
        <v>690</v>
      </c>
      <c r="J476" s="59"/>
      <c r="K476" s="59"/>
      <c r="L476" s="59"/>
      <c r="M476" s="87"/>
    </row>
    <row r="477" spans="1:14" s="125" customFormat="1" ht="22.5" x14ac:dyDescent="0.2">
      <c r="A477" s="65">
        <v>218</v>
      </c>
      <c r="B477" s="66" t="str">
        <f>IF(C477=$A$2,B$2,IF(C477&lt;&gt;"",VLOOKUP($A477,enum!$A$1:$L$361,B$1),""))</f>
        <v>i_TM_CONFIGURE=282</v>
      </c>
      <c r="C477" s="66" t="str">
        <f>IF(A477=$A$2,C$2,IF(A477&lt;&gt;"",VLOOKUP($A477,enum!$A$1:$L$361,C$1),""))</f>
        <v>CHANNEL=0..15</v>
      </c>
      <c r="D477" s="66" t="str">
        <f>IF(B477=$A$2,D$2,IF(B477&lt;&gt;"",VLOOKUP($A477,enum!$A$1:$L$361,D$1),""))</f>
        <v>BOOL_ITEM</v>
      </c>
      <c r="E477" s="67" t="str">
        <f>IF(D477=$A$2,E$2,IF(D477&lt;&gt;"",VLOOKUP($A477,enum!$A$1:$L$361,E$1),""))</f>
        <v>RW</v>
      </c>
      <c r="F477" s="67" t="str">
        <f>IF(E477=$A$2,F$2,IF(E477&lt;&gt;"",VLOOKUP($A477,enum!$A$1:$L$361,F$1),""))</f>
        <v>RW</v>
      </c>
      <c r="G477" s="67" t="str">
        <f>IF(F477=$A$2,G$2,IF(F477&lt;&gt;"",VLOOKUP($A477,enum!$A$1:$L$361,G$1),""))</f>
        <v>ROM</v>
      </c>
      <c r="H477" s="105" t="s">
        <v>1179</v>
      </c>
      <c r="I477" s="54" t="s">
        <v>916</v>
      </c>
      <c r="J477" s="59" t="s">
        <v>756</v>
      </c>
      <c r="K477" s="59" t="s">
        <v>755</v>
      </c>
      <c r="L477" s="59" t="s">
        <v>1180</v>
      </c>
      <c r="M477" s="88" t="s">
        <v>103</v>
      </c>
    </row>
    <row r="478" spans="1:14" s="125" customFormat="1" ht="22.5" x14ac:dyDescent="0.2">
      <c r="A478" s="65">
        <v>218</v>
      </c>
      <c r="B478" s="66" t="str">
        <f>IF(C478=$A$2,B$2,IF(C478&lt;&gt;"",VLOOKUP($A478,enum!$A$1:$L$361,B$1),""))</f>
        <v>i_TM_CONFIGURE=282</v>
      </c>
      <c r="C478" s="66" t="str">
        <f>IF(A478=$A$2,C$2,IF(A478&lt;&gt;"",VLOOKUP($A478,enum!$A$1:$L$361,C$1),""))</f>
        <v>CHANNEL=0..15</v>
      </c>
      <c r="D478" s="66" t="str">
        <f>IF(B478=$A$2,D$2,IF(B478&lt;&gt;"",VLOOKUP($A478,enum!$A$1:$L$361,D$1),""))</f>
        <v>BOOL_ITEM</v>
      </c>
      <c r="E478" s="67" t="str">
        <f>IF(D478=$A$2,E$2,IF(D478&lt;&gt;"",VLOOKUP($A478,enum!$A$1:$L$361,E$1),""))</f>
        <v>RW</v>
      </c>
      <c r="F478" s="67" t="str">
        <f>IF(E478=$A$2,F$2,IF(E478&lt;&gt;"",VLOOKUP($A478,enum!$A$1:$L$361,F$1),""))</f>
        <v>RW</v>
      </c>
      <c r="G478" s="67" t="str">
        <f>IF(F478=$A$2,G$2,IF(F478&lt;&gt;"",VLOOKUP($A478,enum!$A$1:$L$361,G$1),""))</f>
        <v>ROM</v>
      </c>
      <c r="H478" s="105" t="s">
        <v>37</v>
      </c>
      <c r="I478" s="54" t="s">
        <v>916</v>
      </c>
      <c r="J478" s="59" t="s">
        <v>756</v>
      </c>
      <c r="K478" s="59" t="s">
        <v>755</v>
      </c>
      <c r="L478" s="59" t="s">
        <v>1181</v>
      </c>
      <c r="M478" s="88" t="s">
        <v>104</v>
      </c>
    </row>
    <row r="479" spans="1:14" s="125" customFormat="1" ht="22.5" x14ac:dyDescent="0.2">
      <c r="A479" s="65">
        <v>218</v>
      </c>
      <c r="B479" s="66" t="str">
        <f>IF(C479=$A$2,B$2,IF(C479&lt;&gt;"",VLOOKUP($A479,enum!$A$1:$L$361,B$1),""))</f>
        <v>i_TM_CONFIGURE=282</v>
      </c>
      <c r="C479" s="66" t="str">
        <f>IF(A479=$A$2,C$2,IF(A479&lt;&gt;"",VLOOKUP($A479,enum!$A$1:$L$361,C$1),""))</f>
        <v>CHANNEL=0..15</v>
      </c>
      <c r="D479" s="66" t="str">
        <f>IF(B479=$A$2,D$2,IF(B479&lt;&gt;"",VLOOKUP($A479,enum!$A$1:$L$361,D$1),""))</f>
        <v>BOOL_ITEM</v>
      </c>
      <c r="E479" s="67" t="str">
        <f>IF(D479=$A$2,E$2,IF(D479&lt;&gt;"",VLOOKUP($A479,enum!$A$1:$L$361,E$1),""))</f>
        <v>RW</v>
      </c>
      <c r="F479" s="67" t="str">
        <f>IF(E479=$A$2,F$2,IF(E479&lt;&gt;"",VLOOKUP($A479,enum!$A$1:$L$361,F$1),""))</f>
        <v>RW</v>
      </c>
      <c r="G479" s="67" t="str">
        <f>IF(F479=$A$2,G$2,IF(F479&lt;&gt;"",VLOOKUP($A479,enum!$A$1:$L$361,G$1),""))</f>
        <v>ROM</v>
      </c>
      <c r="H479" s="105" t="s">
        <v>1182</v>
      </c>
      <c r="I479" s="54" t="s">
        <v>916</v>
      </c>
      <c r="J479" s="59" t="s">
        <v>756</v>
      </c>
      <c r="K479" s="59" t="s">
        <v>755</v>
      </c>
      <c r="L479" s="59" t="s">
        <v>1183</v>
      </c>
      <c r="M479" s="88" t="s">
        <v>105</v>
      </c>
    </row>
    <row r="480" spans="1:14" s="125" customFormat="1" ht="22.5" x14ac:dyDescent="0.2">
      <c r="A480" s="65">
        <v>218</v>
      </c>
      <c r="B480" s="66" t="str">
        <f>IF(C480=$A$2,B$2,IF(C480&lt;&gt;"",VLOOKUP($A480,enum!$A$1:$L$361,B$1),""))</f>
        <v>i_TM_CONFIGURE=282</v>
      </c>
      <c r="C480" s="66" t="s">
        <v>652</v>
      </c>
      <c r="D480" s="66" t="str">
        <f>IF(B480=$A$2,D$2,IF(B480&lt;&gt;"",VLOOKUP($A480,enum!$A$1:$L$361,D$1),""))</f>
        <v>BOOL_ITEM</v>
      </c>
      <c r="E480" s="67" t="str">
        <f>IF(D480=$A$2,E$2,IF(D480&lt;&gt;"",VLOOKUP($A480,enum!$A$1:$L$361,E$1),""))</f>
        <v>RW</v>
      </c>
      <c r="F480" s="67" t="str">
        <f>IF(E480=$A$2,F$2,IF(E480&lt;&gt;"",VLOOKUP($A480,enum!$A$1:$L$361,F$1),""))</f>
        <v>RW</v>
      </c>
      <c r="G480" s="67" t="str">
        <f>IF(F480=$A$2,G$2,IF(F480&lt;&gt;"",VLOOKUP($A480,enum!$A$1:$L$361,G$1),""))</f>
        <v>ROM</v>
      </c>
      <c r="H480" s="55" t="s">
        <v>915</v>
      </c>
      <c r="I480" s="58" t="s">
        <v>690</v>
      </c>
      <c r="J480" s="59" t="s">
        <v>686</v>
      </c>
      <c r="K480" s="59" t="s">
        <v>755</v>
      </c>
      <c r="L480" s="59" t="s">
        <v>1131</v>
      </c>
      <c r="M480" s="87" t="s">
        <v>106</v>
      </c>
    </row>
    <row r="481" spans="1:13" s="125" customFormat="1" x14ac:dyDescent="0.2">
      <c r="A481" s="123" t="s">
        <v>587</v>
      </c>
      <c r="B481" s="123" t="str">
        <f>IF(C481=$A$2,B$2,IF(C481&lt;&gt;"",VLOOKUP($A481,enum!$A$1:$L$361,B$1),""))</f>
        <v>ITEM_ID</v>
      </c>
      <c r="C481" s="123" t="str">
        <f>IF(A481=$A$2,C$2,IF(A481&lt;&gt;"",VLOOKUP($A481,enum!$A$1:$L$361,C$1),""))</f>
        <v>CODE</v>
      </c>
      <c r="D481" s="123" t="str">
        <f>IF(B481=$A$2,D$2,IF(B481&lt;&gt;"",VLOOKUP($A481,enum!$A$1:$L$361,D$1),""))</f>
        <v>TYPE</v>
      </c>
      <c r="E481" s="123" t="str">
        <f>IF(D481=$A$2,E$2,IF(D481&lt;&gt;"",VLOOKUP($A481,enum!$A$1:$L$361,E$1),""))</f>
        <v>CC</v>
      </c>
      <c r="F481" s="123" t="str">
        <f>IF(E481=$A$2,F$2,IF(E481&lt;&gt;"",VLOOKUP($A481,enum!$A$1:$L$361,F$1),""))</f>
        <v>CL</v>
      </c>
      <c r="G481" s="123" t="str">
        <f>IF(F481=$A$2,G$2,IF(F481&lt;&gt;"",VLOOKUP($A481,enum!$A$1:$L$361,G$1),""))</f>
        <v>MEM</v>
      </c>
      <c r="H481" s="123" t="s">
        <v>701</v>
      </c>
      <c r="I481" s="123" t="s">
        <v>721</v>
      </c>
      <c r="J481" s="123" t="s">
        <v>699</v>
      </c>
      <c r="K481" s="123" t="s">
        <v>700</v>
      </c>
      <c r="L481" s="123" t="s">
        <v>702</v>
      </c>
    </row>
    <row r="482" spans="1:13" s="125" customFormat="1" ht="33.75" x14ac:dyDescent="0.2">
      <c r="A482" s="65"/>
      <c r="B482" s="66" t="str">
        <f>IF(C482=$A$2,B$2,IF(C482&lt;&gt;"",VLOOKUP($A482,enum!$A$1:$L$361,B$1),""))</f>
        <v/>
      </c>
      <c r="C482" s="66" t="str">
        <f>IF(A482=$A$2,C$2,IF(A482&lt;&gt;"",VLOOKUP($A482,enum!$A$1:$L$361,C$1),""))</f>
        <v/>
      </c>
      <c r="D482" s="66" t="str">
        <f>IF(B482=$A$2,D$2,IF(B482&lt;&gt;"",VLOOKUP($A482,enum!$A$1:$L$361,D$1),""))</f>
        <v/>
      </c>
      <c r="E482" s="67" t="str">
        <f>IF(D482=$A$2,E$2,IF(D482&lt;&gt;"",VLOOKUP($A482,enum!$A$1:$L$361,E$1),""))</f>
        <v/>
      </c>
      <c r="F482" s="67" t="str">
        <f>IF(E482=$A$2,F$2,IF(E482&lt;&gt;"",VLOOKUP($A482,enum!$A$1:$L$361,F$1),""))</f>
        <v/>
      </c>
      <c r="G482" s="67" t="str">
        <f>IF(F482=$A$2,G$2,IF(F482&lt;&gt;"",VLOOKUP($A482,enum!$A$1:$L$361,G$1),""))</f>
        <v/>
      </c>
      <c r="H482" s="55" t="s">
        <v>702</v>
      </c>
      <c r="I482" s="58" t="s">
        <v>690</v>
      </c>
      <c r="J482" s="59" t="s">
        <v>21</v>
      </c>
      <c r="K482" s="108" t="s">
        <v>737</v>
      </c>
      <c r="L482" s="60" t="s">
        <v>1184</v>
      </c>
      <c r="M482" s="87" t="s">
        <v>107</v>
      </c>
    </row>
    <row r="483" spans="1:13" s="124" customFormat="1" x14ac:dyDescent="0.2">
      <c r="A483" s="160">
        <v>39</v>
      </c>
      <c r="B483" s="66" t="str">
        <f>IF(C483=$A$2,B$2,IF(C483&lt;&gt;"",VLOOKUP($A483,enum!$A$1:$L$361,B$1),""))</f>
        <v>i_RANGE=103</v>
      </c>
      <c r="C483" s="66" t="str">
        <f>IF(A483=$A$2,C$2,IF(A483&lt;&gt;"",VLOOKUP($A483,enum!$A$1:$L$361,C$1),""))</f>
        <v>CHANNEL=0..16</v>
      </c>
      <c r="D483" s="66" t="str">
        <f>IF(B483=$A$2,D$2,IF(B483&lt;&gt;"",VLOOKUP($A483,enum!$A$1:$L$361,D$1),""))</f>
        <v>BOOL_ITEM</v>
      </c>
      <c r="E483" s="160" t="str">
        <f>IF(D483=$A$2,E$2,IF(D483&lt;&gt;"",VLOOKUP($A483,enum!$A$1:$L$361,E$1),""))</f>
        <v>RW</v>
      </c>
      <c r="F483" s="160" t="str">
        <f>IF(E483=$A$2,F$2,IF(E483&lt;&gt;"",VLOOKUP($A483,enum!$A$1:$L$361,F$1),""))</f>
        <v>RW</v>
      </c>
      <c r="G483" s="160" t="str">
        <f>IF(F483=$A$2,G$2,IF(F483&lt;&gt;"",VLOOKUP($A483,enum!$A$1:$L$361,G$1),""))</f>
        <v>ROM</v>
      </c>
      <c r="H483" s="150" t="s">
        <v>1111</v>
      </c>
      <c r="I483" s="142" t="s">
        <v>690</v>
      </c>
      <c r="J483" s="143" t="s">
        <v>654</v>
      </c>
      <c r="K483" s="143" t="s">
        <v>656</v>
      </c>
      <c r="L483" s="140" t="s">
        <v>935</v>
      </c>
      <c r="M483" s="140" t="s">
        <v>655</v>
      </c>
    </row>
    <row r="484" spans="1:13" s="124" customFormat="1" x14ac:dyDescent="0.2">
      <c r="A484" s="160">
        <v>40</v>
      </c>
      <c r="B484" s="66" t="str">
        <f>IF(C484=$A$2,B$2,IF(C484&lt;&gt;"",VLOOKUP($A484,enum!$A$1:$L$361,B$1),""))</f>
        <v>i_INVERS_SEGNO=104</v>
      </c>
      <c r="C484" s="66" t="str">
        <f>IF(A484=$A$2,C$2,IF(A484&lt;&gt;"",VLOOKUP($A484,enum!$A$1:$L$361,C$1),""))</f>
        <v>CHANNEL=0..16</v>
      </c>
      <c r="D484" s="66" t="str">
        <f>IF(B484=$A$2,D$2,IF(B484&lt;&gt;"",VLOOKUP($A484,enum!$A$1:$L$361,D$1),""))</f>
        <v>BOOL_ITEM</v>
      </c>
      <c r="E484" s="160" t="str">
        <f>IF(D484=$A$2,E$2,IF(D484&lt;&gt;"",VLOOKUP($A484,enum!$A$1:$L$361,E$1),""))</f>
        <v>RW</v>
      </c>
      <c r="F484" s="160" t="str">
        <f>IF(E484=$A$2,F$2,IF(E484&lt;&gt;"",VLOOKUP($A484,enum!$A$1:$L$361,F$1),""))</f>
        <v>RW</v>
      </c>
      <c r="G484" s="160" t="str">
        <f>IF(F484=$A$2,G$2,IF(F484&lt;&gt;"",VLOOKUP($A484,enum!$A$1:$L$361,G$1),""))</f>
        <v>ROM</v>
      </c>
      <c r="H484" s="150" t="s">
        <v>1110</v>
      </c>
      <c r="I484" s="142" t="s">
        <v>690</v>
      </c>
      <c r="J484" s="143" t="s">
        <v>756</v>
      </c>
      <c r="K484" s="143" t="str">
        <f>$K$479</f>
        <v>Yes/No</v>
      </c>
      <c r="L484" s="140" t="s">
        <v>936</v>
      </c>
      <c r="M484" s="140" t="s">
        <v>657</v>
      </c>
    </row>
    <row r="485" spans="1:13" s="124" customFormat="1" ht="12" thickBot="1" x14ac:dyDescent="0.25">
      <c r="A485" s="160">
        <v>41</v>
      </c>
      <c r="B485" s="66" t="str">
        <f>IF(C485=$A$2,B$2,IF(C485&lt;&gt;"",VLOOKUP($A485,enum!$A$1:$L$361,B$1),""))</f>
        <v>i_OFFSET_MIS=105</v>
      </c>
      <c r="C485" s="66" t="str">
        <f>IF(A485=$A$2,C$2,IF(A485&lt;&gt;"",VLOOKUP($A485,enum!$A$1:$L$361,C$1),""))</f>
        <v>CHANNEL=0..16</v>
      </c>
      <c r="D485" s="66" t="str">
        <f>IF(B485=$A$2,D$2,IF(B485&lt;&gt;"",VLOOKUP($A485,enum!$A$1:$L$361,D$1),""))</f>
        <v>SHORT_ITEM</v>
      </c>
      <c r="E485" s="160" t="str">
        <f>IF(D485=$A$2,E$2,IF(D485&lt;&gt;"",VLOOKUP($A485,enum!$A$1:$L$361,E$1),""))</f>
        <v>RW</v>
      </c>
      <c r="F485" s="160" t="str">
        <f>IF(E485=$A$2,F$2,IF(E485&lt;&gt;"",VLOOKUP($A485,enum!$A$1:$L$361,F$1),""))</f>
        <v>RW</v>
      </c>
      <c r="G485" s="160" t="str">
        <f>IF(F485=$A$2,G$2,IF(F485&lt;&gt;"",VLOOKUP($A485,enum!$A$1:$L$361,G$1),""))</f>
        <v>ROM</v>
      </c>
      <c r="H485" s="150" t="s">
        <v>1109</v>
      </c>
      <c r="I485" s="142" t="s">
        <v>690</v>
      </c>
      <c r="J485" s="143">
        <v>0</v>
      </c>
      <c r="K485" s="153" t="s">
        <v>658</v>
      </c>
      <c r="L485" s="140" t="s">
        <v>937</v>
      </c>
      <c r="M485" s="140" t="s">
        <v>659</v>
      </c>
    </row>
    <row r="486" spans="1:13" s="125" customFormat="1" ht="23.25" thickBot="1" x14ac:dyDescent="0.25">
      <c r="A486" s="65">
        <v>29</v>
      </c>
      <c r="B486" s="66" t="str">
        <f>IF(C486=$A$2,B$2,IF(C486&lt;&gt;"",VLOOKUP($A486,enum!$A$1:$L$361,B$1),""))</f>
        <v>i_HIGH_THRESHOLD=44</v>
      </c>
      <c r="C486" s="66" t="str">
        <f>IF(A486=$A$2,C$2,IF(A486&lt;&gt;"",VLOOKUP($A486,enum!$A$1:$L$361,C$1),""))</f>
        <v>CHANNEL=0..16</v>
      </c>
      <c r="D486" s="66" t="str">
        <f>IF(B486=$A$2,D$2,IF(B486&lt;&gt;"",VLOOKUP($A486,enum!$A$1:$L$361,D$1),""))</f>
        <v>SHORT_ITEM</v>
      </c>
      <c r="E486" s="67" t="str">
        <f>IF(D486=$A$2,E$2,IF(D486&lt;&gt;"",VLOOKUP($A486,enum!$A$1:$L$361,E$1),""))</f>
        <v>RW</v>
      </c>
      <c r="F486" s="67" t="str">
        <f>IF(E486=$A$2,F$2,IF(E486&lt;&gt;"",VLOOKUP($A486,enum!$A$1:$L$361,F$1),""))</f>
        <v>RW</v>
      </c>
      <c r="G486" s="67" t="str">
        <f>IF(F486=$A$2,G$2,IF(F486&lt;&gt;"",VLOOKUP($A486,enum!$A$1:$L$361,G$1),""))</f>
        <v>ROM</v>
      </c>
      <c r="H486" s="89" t="s">
        <v>695</v>
      </c>
      <c r="I486" s="58" t="s">
        <v>697</v>
      </c>
      <c r="J486" s="59">
        <v>0</v>
      </c>
      <c r="K486" s="59" t="s">
        <v>693</v>
      </c>
      <c r="L486" s="60" t="s">
        <v>928</v>
      </c>
      <c r="M486" s="87" t="s">
        <v>108</v>
      </c>
    </row>
    <row r="487" spans="1:13" s="125" customFormat="1" ht="23.25" thickBot="1" x14ac:dyDescent="0.25">
      <c r="A487" s="65">
        <v>31</v>
      </c>
      <c r="B487" s="66" t="str">
        <f>IF(C487=$A$2,B$2,IF(C487&lt;&gt;"",VLOOKUP($A487,enum!$A$1:$L$361,B$1),""))</f>
        <v>i_HIGH_THRESHOLD_EVENT=46</v>
      </c>
      <c r="C487" s="66" t="str">
        <f>IF(A487=$A$2,C$2,IF(A487&lt;&gt;"",VLOOKUP($A487,enum!$A$1:$L$361,C$1),""))</f>
        <v>CHANNEL=0..16</v>
      </c>
      <c r="D487" s="66" t="str">
        <f>IF(B487=$A$2,D$2,IF(B487&lt;&gt;"",VLOOKUP($A487,enum!$A$1:$L$361,D$1),""))</f>
        <v>BOOL_ITEM</v>
      </c>
      <c r="E487" s="67" t="str">
        <f>IF(D487=$A$2,E$2,IF(D487&lt;&gt;"",VLOOKUP($A487,enum!$A$1:$L$361,E$1),""))</f>
        <v>RW</v>
      </c>
      <c r="F487" s="67" t="str">
        <f>IF(E487=$A$2,F$2,IF(E487&lt;&gt;"",VLOOKUP($A487,enum!$A$1:$L$361,F$1),""))</f>
        <v>RW</v>
      </c>
      <c r="G487" s="67" t="str">
        <f>IF(F487=$A$2,G$2,IF(F487&lt;&gt;"",VLOOKUP($A487,enum!$A$1:$L$361,G$1),""))</f>
        <v>ROM</v>
      </c>
      <c r="H487" s="90" t="s">
        <v>917</v>
      </c>
      <c r="I487" s="58" t="s">
        <v>923</v>
      </c>
      <c r="J487" s="59" t="s">
        <v>686</v>
      </c>
      <c r="K487" s="59" t="s">
        <v>755</v>
      </c>
      <c r="L487" s="60" t="s">
        <v>929</v>
      </c>
      <c r="M487" s="87" t="s">
        <v>109</v>
      </c>
    </row>
    <row r="488" spans="1:13" s="125" customFormat="1" ht="34.5" thickBot="1" x14ac:dyDescent="0.25">
      <c r="A488" s="65">
        <v>33</v>
      </c>
      <c r="B488" s="66" t="str">
        <f>IF(C488=$A$2,B$2,IF(C488&lt;&gt;"",VLOOKUP($A488,enum!$A$1:$L$361,B$1),""))</f>
        <v>i_HIGH_THRESHOLD_SPONT=48</v>
      </c>
      <c r="C488" s="66" t="str">
        <f>IF(A488=$A$2,C$2,IF(A488&lt;&gt;"",VLOOKUP($A488,enum!$A$1:$L$361,C$1),""))</f>
        <v>CHANNEL=0..16</v>
      </c>
      <c r="D488" s="66" t="str">
        <f>IF(B488=$A$2,D$2,IF(B488&lt;&gt;"",VLOOKUP($A488,enum!$A$1:$L$361,D$1),""))</f>
        <v>BOOL_ITEM</v>
      </c>
      <c r="E488" s="67" t="str">
        <f>IF(D488=$A$2,E$2,IF(D488&lt;&gt;"",VLOOKUP($A488,enum!$A$1:$L$361,E$1),""))</f>
        <v>RW</v>
      </c>
      <c r="F488" s="67" t="str">
        <f>IF(E488=$A$2,F$2,IF(E488&lt;&gt;"",VLOOKUP($A488,enum!$A$1:$L$361,F$1),""))</f>
        <v>RW</v>
      </c>
      <c r="G488" s="67" t="str">
        <f>IF(F488=$A$2,G$2,IF(F488&lt;&gt;"",VLOOKUP($A488,enum!$A$1:$L$361,G$1),""))</f>
        <v>ROM</v>
      </c>
      <c r="H488" s="90" t="s">
        <v>918</v>
      </c>
      <c r="I488" s="58" t="s">
        <v>924</v>
      </c>
      <c r="J488" s="59" t="s">
        <v>756</v>
      </c>
      <c r="K488" s="59" t="s">
        <v>755</v>
      </c>
      <c r="L488" s="60" t="s">
        <v>930</v>
      </c>
      <c r="M488" s="87" t="s">
        <v>97</v>
      </c>
    </row>
    <row r="489" spans="1:13" s="125" customFormat="1" ht="23.25" thickBot="1" x14ac:dyDescent="0.25">
      <c r="A489" s="65">
        <v>28</v>
      </c>
      <c r="B489" s="66" t="str">
        <f>IF(C489=$A$2,B$2,IF(C489&lt;&gt;"",VLOOKUP($A489,enum!$A$1:$L$361,B$1),""))</f>
        <v>i_LOW_THRESHOLD=43</v>
      </c>
      <c r="C489" s="66" t="str">
        <f>IF(A489=$A$2,C$2,IF(A489&lt;&gt;"",VLOOKUP($A489,enum!$A$1:$L$361,C$1),""))</f>
        <v>CHANNEL=0..16</v>
      </c>
      <c r="D489" s="66" t="str">
        <f>IF(B489=$A$2,D$2,IF(B489&lt;&gt;"",VLOOKUP($A489,enum!$A$1:$L$361,D$1),""))</f>
        <v>SHORT_ITEM</v>
      </c>
      <c r="E489" s="67" t="str">
        <f>IF(D489=$A$2,E$2,IF(D489&lt;&gt;"",VLOOKUP($A489,enum!$A$1:$L$361,E$1),""))</f>
        <v>RW</v>
      </c>
      <c r="F489" s="67" t="str">
        <f>IF(E489=$A$2,F$2,IF(E489&lt;&gt;"",VLOOKUP($A489,enum!$A$1:$L$361,F$1),""))</f>
        <v>RW</v>
      </c>
      <c r="G489" s="67" t="str">
        <f>IF(F489=$A$2,G$2,IF(F489&lt;&gt;"",VLOOKUP($A489,enum!$A$1:$L$361,G$1),""))</f>
        <v>ROM</v>
      </c>
      <c r="H489" s="90" t="s">
        <v>696</v>
      </c>
      <c r="I489" s="58" t="s">
        <v>690</v>
      </c>
      <c r="J489" s="59">
        <v>0</v>
      </c>
      <c r="K489" s="59" t="s">
        <v>693</v>
      </c>
      <c r="L489" s="60" t="s">
        <v>931</v>
      </c>
      <c r="M489" s="87" t="s">
        <v>110</v>
      </c>
    </row>
    <row r="490" spans="1:13" s="125" customFormat="1" ht="23.25" thickBot="1" x14ac:dyDescent="0.25">
      <c r="A490" s="65">
        <v>30</v>
      </c>
      <c r="B490" s="66" t="str">
        <f>IF(C490=$A$2,B$2,IF(C490&lt;&gt;"",VLOOKUP($A490,enum!$A$1:$L$361,B$1),""))</f>
        <v>i_LOW_THRESHOLD_EVENT=45</v>
      </c>
      <c r="C490" s="66" t="str">
        <f>IF(A490=$A$2,C$2,IF(A490&lt;&gt;"",VLOOKUP($A490,enum!$A$1:$L$361,C$1),""))</f>
        <v>CHANNEL=0..16</v>
      </c>
      <c r="D490" s="66" t="str">
        <f>IF(B490=$A$2,D$2,IF(B490&lt;&gt;"",VLOOKUP($A490,enum!$A$1:$L$361,D$1),""))</f>
        <v>BOOL_ITEM</v>
      </c>
      <c r="E490" s="67" t="str">
        <f>IF(D490=$A$2,E$2,IF(D490&lt;&gt;"",VLOOKUP($A490,enum!$A$1:$L$361,E$1),""))</f>
        <v>RW</v>
      </c>
      <c r="F490" s="67" t="str">
        <f>IF(E490=$A$2,F$2,IF(E490&lt;&gt;"",VLOOKUP($A490,enum!$A$1:$L$361,F$1),""))</f>
        <v>RW</v>
      </c>
      <c r="G490" s="67" t="str">
        <f>IF(F490=$A$2,G$2,IF(F490&lt;&gt;"",VLOOKUP($A490,enum!$A$1:$L$361,G$1),""))</f>
        <v>ROM</v>
      </c>
      <c r="H490" s="90" t="s">
        <v>919</v>
      </c>
      <c r="I490" s="58" t="s">
        <v>925</v>
      </c>
      <c r="J490" s="59" t="s">
        <v>686</v>
      </c>
      <c r="K490" s="59" t="s">
        <v>755</v>
      </c>
      <c r="L490" s="60" t="s">
        <v>932</v>
      </c>
      <c r="M490" s="87" t="s">
        <v>111</v>
      </c>
    </row>
    <row r="491" spans="1:13" s="125" customFormat="1" ht="45.75" thickBot="1" x14ac:dyDescent="0.25">
      <c r="A491" s="65">
        <v>32</v>
      </c>
      <c r="B491" s="66" t="str">
        <f>IF(C491=$A$2,B$2,IF(C491&lt;&gt;"",VLOOKUP($A491,enum!$A$1:$L$361,B$1),""))</f>
        <v>i_LOW_THRESHOLD_SPONT=47</v>
      </c>
      <c r="C491" s="66" t="str">
        <f>IF(A491=$A$2,C$2,IF(A491&lt;&gt;"",VLOOKUP($A491,enum!$A$1:$L$361,C$1),""))</f>
        <v>CHANNEL=0..16</v>
      </c>
      <c r="D491" s="66" t="str">
        <f>IF(B491=$A$2,D$2,IF(B491&lt;&gt;"",VLOOKUP($A491,enum!$A$1:$L$361,D$1),""))</f>
        <v>BOOL_ITEM</v>
      </c>
      <c r="E491" s="67" t="str">
        <f>IF(D491=$A$2,E$2,IF(D491&lt;&gt;"",VLOOKUP($A491,enum!$A$1:$L$361,E$1),""))</f>
        <v>RW</v>
      </c>
      <c r="F491" s="67" t="str">
        <f>IF(E491=$A$2,F$2,IF(E491&lt;&gt;"",VLOOKUP($A491,enum!$A$1:$L$361,F$1),""))</f>
        <v>RW</v>
      </c>
      <c r="G491" s="67" t="str">
        <f>IF(F491=$A$2,G$2,IF(F491&lt;&gt;"",VLOOKUP($A491,enum!$A$1:$L$361,G$1),""))</f>
        <v>ROM</v>
      </c>
      <c r="H491" s="90" t="s">
        <v>920</v>
      </c>
      <c r="I491" s="58" t="s">
        <v>926</v>
      </c>
      <c r="J491" s="59" t="s">
        <v>756</v>
      </c>
      <c r="K491" s="59" t="s">
        <v>755</v>
      </c>
      <c r="L491" s="60" t="s">
        <v>934</v>
      </c>
      <c r="M491" s="87" t="s">
        <v>97</v>
      </c>
    </row>
    <row r="492" spans="1:13" s="125" customFormat="1" ht="34.5" thickBot="1" x14ac:dyDescent="0.25">
      <c r="A492" s="65">
        <v>34</v>
      </c>
      <c r="B492" s="66" t="str">
        <f>IF(C492=$A$2,B$2,IF(C492&lt;&gt;"",VLOOKUP($A492,enum!$A$1:$L$361,B$1),""))</f>
        <v>i_HYSTERESIS=49</v>
      </c>
      <c r="C492" s="66" t="str">
        <f>IF(A492=$A$2,C$2,IF(A492&lt;&gt;"",VLOOKUP($A492,enum!$A$1:$L$361,C$1),""))</f>
        <v>CHANNEL=0..16</v>
      </c>
      <c r="D492" s="66" t="str">
        <f>IF(B492=$A$2,D$2,IF(B492&lt;&gt;"",VLOOKUP($A492,enum!$A$1:$L$361,D$1),""))</f>
        <v>SHORT_ITEM</v>
      </c>
      <c r="E492" s="67" t="str">
        <f>IF(D492=$A$2,E$2,IF(D492&lt;&gt;"",VLOOKUP($A492,enum!$A$1:$L$361,E$1),""))</f>
        <v>RW</v>
      </c>
      <c r="F492" s="67" t="str">
        <f>IF(E492=$A$2,F$2,IF(E492&lt;&gt;"",VLOOKUP($A492,enum!$A$1:$L$361,F$1),""))</f>
        <v>RW</v>
      </c>
      <c r="G492" s="67" t="str">
        <f>IF(F492=$A$2,G$2,IF(F492&lt;&gt;"",VLOOKUP($A492,enum!$A$1:$L$361,G$1),""))</f>
        <v>ROM</v>
      </c>
      <c r="H492" s="90" t="s">
        <v>921</v>
      </c>
      <c r="I492" s="58" t="s">
        <v>927</v>
      </c>
      <c r="J492" s="59">
        <v>10</v>
      </c>
      <c r="K492" s="59" t="s">
        <v>112</v>
      </c>
      <c r="L492" s="60" t="s">
        <v>933</v>
      </c>
      <c r="M492" s="87" t="s">
        <v>113</v>
      </c>
    </row>
    <row r="493" spans="1:13" s="125" customFormat="1" ht="12" thickBot="1" x14ac:dyDescent="0.25">
      <c r="A493" s="172">
        <v>265</v>
      </c>
      <c r="B493" s="66" t="str">
        <f>IF(C493=$A$2,B$2,IF(C493&lt;&gt;"",VLOOKUP($A493,enum!$A$1:$L$361,B$1),""))</f>
        <v>i_TM_MAX_VALUE=349</v>
      </c>
      <c r="C493" s="66" t="str">
        <f>IF(A493=$A$2,C$2,IF(A493&lt;&gt;"",VLOOKUP($A493,enum!$A$1:$L$361,C$1),""))</f>
        <v>CHANNEL=0..15</v>
      </c>
      <c r="D493" s="66" t="str">
        <f>IF(B493=$A$2,D$2,IF(B493&lt;&gt;"",VLOOKUP($A493,enum!$A$1:$L$361,D$1),""))</f>
        <v>LONG_ITEM</v>
      </c>
      <c r="E493" s="173" t="str">
        <f>IF(D493=$A$2,E$2,IF(D493&lt;&gt;"",VLOOKUP($A493,enum!$A$1:$L$361,E$1),""))</f>
        <v>RW</v>
      </c>
      <c r="F493" s="173" t="str">
        <f>IF(E493=$A$2,F$2,IF(E493&lt;&gt;"",VLOOKUP($A493,enum!$A$1:$L$361,F$1),""))</f>
        <v>RW</v>
      </c>
      <c r="G493" s="173" t="str">
        <f>IF(F493=$A$2,G$2,IF(F493&lt;&gt;"",VLOOKUP($A493,enum!$A$1:$L$361,G$1),""))</f>
        <v>ROM</v>
      </c>
      <c r="H493" s="90" t="s">
        <v>1191</v>
      </c>
      <c r="I493" s="58" t="s">
        <v>690</v>
      </c>
      <c r="J493" s="59">
        <v>100</v>
      </c>
      <c r="K493" s="59">
        <v>32767</v>
      </c>
      <c r="L493" s="177" t="s">
        <v>1194</v>
      </c>
      <c r="M493" s="87"/>
    </row>
    <row r="494" spans="1:13" s="125" customFormat="1" ht="12" thickBot="1" x14ac:dyDescent="0.25">
      <c r="A494" s="172">
        <v>266</v>
      </c>
      <c r="B494" s="66" t="str">
        <f>IF(C494=$A$2,B$2,IF(C494&lt;&gt;"",VLOOKUP($A494,enum!$A$1:$L$361,B$1),""))</f>
        <v>i_TM_MIN_VALUE=350</v>
      </c>
      <c r="C494" s="66" t="str">
        <f>IF(A494=$A$2,C$2,IF(A494&lt;&gt;"",VLOOKUP($A494,enum!$A$1:$L$361,C$1),""))</f>
        <v>CHANNEL=0..15</v>
      </c>
      <c r="D494" s="66" t="str">
        <f>IF(B494=$A$2,D$2,IF(B494&lt;&gt;"",VLOOKUP($A494,enum!$A$1:$L$361,D$1),""))</f>
        <v>LONG_ITEM</v>
      </c>
      <c r="E494" s="173" t="str">
        <f>IF(D494=$A$2,E$2,IF(D494&lt;&gt;"",VLOOKUP($A494,enum!$A$1:$L$361,E$1),""))</f>
        <v>RW</v>
      </c>
      <c r="F494" s="173" t="str">
        <f>IF(E494=$A$2,F$2,IF(E494&lt;&gt;"",VLOOKUP($A494,enum!$A$1:$L$361,F$1),""))</f>
        <v>RW</v>
      </c>
      <c r="G494" s="173" t="str">
        <f>IF(F494=$A$2,G$2,IF(F494&lt;&gt;"",VLOOKUP($A494,enum!$A$1:$L$361,G$1),""))</f>
        <v>ROM</v>
      </c>
      <c r="H494" s="90" t="s">
        <v>1192</v>
      </c>
      <c r="I494" s="58" t="s">
        <v>690</v>
      </c>
      <c r="J494" s="59">
        <v>100</v>
      </c>
      <c r="K494" s="59">
        <v>-32766</v>
      </c>
      <c r="L494" s="177" t="s">
        <v>1193</v>
      </c>
      <c r="M494" s="87"/>
    </row>
    <row r="495" spans="1:13" s="125" customFormat="1" ht="23.25" thickBot="1" x14ac:dyDescent="0.25">
      <c r="A495" s="65">
        <v>35</v>
      </c>
      <c r="B495" s="66" t="str">
        <f>IF(C495=$A$2,B$2,IF(C495&lt;&gt;"",VLOOKUP($A495,enum!$A$1:$L$361,B$1),""))</f>
        <v>i_ACTIVATE_TREND=50</v>
      </c>
      <c r="C495" s="66" t="str">
        <f>IF(A495=$A$2,C$2,IF(A495&lt;&gt;"",VLOOKUP($A495,enum!$A$1:$L$361,C$1),""))</f>
        <v>CHANNEL=0..16</v>
      </c>
      <c r="D495" s="66" t="str">
        <f>IF(B495=$A$2,D$2,IF(B495&lt;&gt;"",VLOOKUP($A495,enum!$A$1:$L$361,D$1),""))</f>
        <v>BOOL_ITEM</v>
      </c>
      <c r="E495" s="67" t="str">
        <f>IF(D495=$A$2,E$2,IF(D495&lt;&gt;"",VLOOKUP($A495,enum!$A$1:$L$361,E$1),""))</f>
        <v>RW</v>
      </c>
      <c r="F495" s="67" t="str">
        <f>IF(E495=$A$2,F$2,IF(E495&lt;&gt;"",VLOOKUP($A495,enum!$A$1:$L$361,F$1),""))</f>
        <v>RW</v>
      </c>
      <c r="G495" s="67" t="str">
        <f>IF(F495=$A$2,G$2,IF(F495&lt;&gt;"",VLOOKUP($A495,enum!$A$1:$L$361,G$1),""))</f>
        <v>ROM</v>
      </c>
      <c r="H495" s="90" t="s">
        <v>922</v>
      </c>
      <c r="I495" s="58" t="s">
        <v>690</v>
      </c>
      <c r="J495" s="59" t="s">
        <v>756</v>
      </c>
      <c r="K495" s="59" t="s">
        <v>755</v>
      </c>
      <c r="L495" s="60" t="s">
        <v>933</v>
      </c>
      <c r="M495" s="87" t="s">
        <v>114</v>
      </c>
    </row>
    <row r="496" spans="1:13" s="125" customFormat="1" ht="12" thickBot="1" x14ac:dyDescent="0.25">
      <c r="A496" s="123" t="s">
        <v>587</v>
      </c>
      <c r="B496" s="123" t="str">
        <f>IF(C496=$A$2,B$2,IF(C496&lt;&gt;"",VLOOKUP($A496,enum!$A$1:$L$361,B$1),""))</f>
        <v>ITEM_ID</v>
      </c>
      <c r="C496" s="123" t="str">
        <f>IF(A496=$A$2,C$2,IF(A496&lt;&gt;"",VLOOKUP($A496,enum!$A$1:$L$361,C$1),""))</f>
        <v>CODE</v>
      </c>
      <c r="D496" s="123" t="str">
        <f>IF(B496=$A$2,D$2,IF(B496&lt;&gt;"",VLOOKUP($A496,enum!$A$1:$L$361,D$1),""))</f>
        <v>TYPE</v>
      </c>
      <c r="E496" s="123" t="str">
        <f>IF(D496=$A$2,E$2,IF(D496&lt;&gt;"",VLOOKUP($A496,enum!$A$1:$L$361,E$1),""))</f>
        <v>CC</v>
      </c>
      <c r="F496" s="123" t="str">
        <f>IF(E496=$A$2,F$2,IF(E496&lt;&gt;"",VLOOKUP($A496,enum!$A$1:$L$361,F$1),""))</f>
        <v>CL</v>
      </c>
      <c r="G496" s="123" t="str">
        <f>IF(F496=$A$2,G$2,IF(F496&lt;&gt;"",VLOOKUP($A496,enum!$A$1:$L$361,G$1),""))</f>
        <v>MEM</v>
      </c>
      <c r="H496" s="123" t="s">
        <v>701</v>
      </c>
      <c r="I496" s="123" t="s">
        <v>721</v>
      </c>
      <c r="J496" s="123" t="s">
        <v>699</v>
      </c>
      <c r="K496" s="123" t="s">
        <v>700</v>
      </c>
      <c r="L496" s="123" t="s">
        <v>702</v>
      </c>
    </row>
    <row r="497" spans="1:13" s="125" customFormat="1" ht="23.25" thickBot="1" x14ac:dyDescent="0.25">
      <c r="A497" s="65">
        <v>220</v>
      </c>
      <c r="B497" s="66" t="str">
        <f>IF(C497=$A$2,B$2,IF(C497&lt;&gt;"",VLOOKUP($A497,enum!$A$1:$L$361,B$1),""))</f>
        <v>i_DO_CONFIGURE=284</v>
      </c>
      <c r="C497" s="66" t="str">
        <f>IF(A497=$A$2,C$2,IF(A497&lt;&gt;"",VLOOKUP($A497,enum!$A$1:$L$361,C$1),""))</f>
        <v>CHANNEL=0..15</v>
      </c>
      <c r="D497" s="66" t="str">
        <f>IF(B497=$A$2,D$2,IF(B497&lt;&gt;"",VLOOKUP($A497,enum!$A$1:$L$361,D$1),""))</f>
        <v>BOOL_ITEM</v>
      </c>
      <c r="E497" s="67" t="str">
        <f>IF(D497=$A$2,E$2,IF(D497&lt;&gt;"",VLOOKUP($A497,enum!$A$1:$L$361,E$1),""))</f>
        <v>RW</v>
      </c>
      <c r="F497" s="67" t="str">
        <f>IF(E497=$A$2,F$2,IF(E497&lt;&gt;"",VLOOKUP($A497,enum!$A$1:$L$361,F$1),""))</f>
        <v>RW</v>
      </c>
      <c r="G497" s="67" t="str">
        <f>IF(F497=$A$2,G$2,IF(F497&lt;&gt;"",VLOOKUP($A497,enum!$A$1:$L$361,G$1),""))</f>
        <v>ROM</v>
      </c>
      <c r="H497" s="129" t="s">
        <v>938</v>
      </c>
      <c r="I497" s="54" t="s">
        <v>690</v>
      </c>
      <c r="J497" s="59" t="s">
        <v>756</v>
      </c>
      <c r="K497" s="59" t="s">
        <v>755</v>
      </c>
      <c r="L497" s="60" t="s">
        <v>944</v>
      </c>
      <c r="M497" s="87" t="s">
        <v>115</v>
      </c>
    </row>
    <row r="498" spans="1:13" s="125" customFormat="1" ht="23.25" thickBot="1" x14ac:dyDescent="0.25">
      <c r="A498" s="65">
        <v>220</v>
      </c>
      <c r="B498" s="66" t="str">
        <f>IF(C498=$A$2,B$2,IF(C498&lt;&gt;"",VLOOKUP($A498,enum!$A$1:$L$361,B$1),""))</f>
        <v>i_DO_CONFIGURE=284</v>
      </c>
      <c r="C498" s="66" t="str">
        <f>IF(A498=$A$2,C$2,IF(A498&lt;&gt;"",VLOOKUP($A498,enum!$A$1:$L$361,C$1),""))</f>
        <v>CHANNEL=0..15</v>
      </c>
      <c r="D498" s="66" t="str">
        <f>IF(B498=$A$2,D$2,IF(B498&lt;&gt;"",VLOOKUP($A498,enum!$A$1:$L$361,D$1),""))</f>
        <v>BOOL_ITEM</v>
      </c>
      <c r="E498" s="67" t="str">
        <f>IF(D498=$A$2,E$2,IF(D498&lt;&gt;"",VLOOKUP($A498,enum!$A$1:$L$361,E$1),""))</f>
        <v>RW</v>
      </c>
      <c r="F498" s="67" t="str">
        <f>IF(E498=$A$2,F$2,IF(E498&lt;&gt;"",VLOOKUP($A498,enum!$A$1:$L$361,F$1),""))</f>
        <v>RW</v>
      </c>
      <c r="G498" s="67" t="str">
        <f>IF(F498=$A$2,G$2,IF(F498&lt;&gt;"",VLOOKUP($A498,enum!$A$1:$L$361,G$1),""))</f>
        <v>ROM</v>
      </c>
      <c r="H498" s="110" t="s">
        <v>939</v>
      </c>
      <c r="I498" s="54" t="s">
        <v>690</v>
      </c>
      <c r="J498" s="59" t="s">
        <v>756</v>
      </c>
      <c r="K498" s="59" t="s">
        <v>755</v>
      </c>
      <c r="L498" s="60" t="s">
        <v>945</v>
      </c>
      <c r="M498" s="87" t="s">
        <v>116</v>
      </c>
    </row>
    <row r="499" spans="1:13" s="125" customFormat="1" ht="23.25" thickBot="1" x14ac:dyDescent="0.25">
      <c r="A499" s="65">
        <v>220</v>
      </c>
      <c r="B499" s="66" t="str">
        <f>IF(C499=$A$2,B$2,IF(C499&lt;&gt;"",VLOOKUP($A499,enum!$A$1:$L$361,B$1),""))</f>
        <v>i_DO_CONFIGURE=284</v>
      </c>
      <c r="C499" s="66" t="str">
        <f>IF(A499=$A$2,C$2,IF(A499&lt;&gt;"",VLOOKUP($A499,enum!$A$1:$L$361,C$1),""))</f>
        <v>CHANNEL=0..15</v>
      </c>
      <c r="D499" s="66" t="str">
        <f>IF(B499=$A$2,D$2,IF(B499&lt;&gt;"",VLOOKUP($A499,enum!$A$1:$L$361,D$1),""))</f>
        <v>BOOL_ITEM</v>
      </c>
      <c r="E499" s="67" t="str">
        <f>IF(D499=$A$2,E$2,IF(D499&lt;&gt;"",VLOOKUP($A499,enum!$A$1:$L$361,E$1),""))</f>
        <v>RW</v>
      </c>
      <c r="F499" s="67" t="str">
        <f>IF(E499=$A$2,F$2,IF(E499&lt;&gt;"",VLOOKUP($A499,enum!$A$1:$L$361,F$1),""))</f>
        <v>RW</v>
      </c>
      <c r="G499" s="67" t="str">
        <f>IF(F499=$A$2,G$2,IF(F499&lt;&gt;"",VLOOKUP($A499,enum!$A$1:$L$361,G$1),""))</f>
        <v>ROM</v>
      </c>
      <c r="H499" s="110" t="s">
        <v>940</v>
      </c>
      <c r="I499" s="54" t="s">
        <v>690</v>
      </c>
      <c r="J499" s="59" t="s">
        <v>756</v>
      </c>
      <c r="K499" s="59" t="s">
        <v>755</v>
      </c>
      <c r="L499" s="60" t="s">
        <v>946</v>
      </c>
      <c r="M499" s="87" t="s">
        <v>653</v>
      </c>
    </row>
    <row r="500" spans="1:13" s="125" customFormat="1" ht="23.25" thickBot="1" x14ac:dyDescent="0.25">
      <c r="A500" s="65">
        <v>220</v>
      </c>
      <c r="B500" s="66" t="str">
        <f>IF(C500=$A$2,B$2,IF(C500&lt;&gt;"",VLOOKUP($A500,enum!$A$1:$L$361,B$1),""))</f>
        <v>i_DO_CONFIGURE=284</v>
      </c>
      <c r="C500" s="66" t="str">
        <f>IF(A500=$A$2,C$2,IF(A500&lt;&gt;"",VLOOKUP($A500,enum!$A$1:$L$361,C$1),""))</f>
        <v>CHANNEL=0..15</v>
      </c>
      <c r="D500" s="66" t="str">
        <f>IF(B500=$A$2,D$2,IF(B500&lt;&gt;"",VLOOKUP($A500,enum!$A$1:$L$361,D$1),""))</f>
        <v>BOOL_ITEM</v>
      </c>
      <c r="E500" s="67" t="str">
        <f>IF(D500=$A$2,E$2,IF(D500&lt;&gt;"",VLOOKUP($A500,enum!$A$1:$L$361,E$1),""))</f>
        <v>RW</v>
      </c>
      <c r="F500" s="67" t="str">
        <f>IF(E500=$A$2,F$2,IF(E500&lt;&gt;"",VLOOKUP($A500,enum!$A$1:$L$361,F$1),""))</f>
        <v>RW</v>
      </c>
      <c r="G500" s="67" t="str">
        <f>IF(F500=$A$2,G$2,IF(F500&lt;&gt;"",VLOOKUP($A500,enum!$A$1:$L$361,G$1),""))</f>
        <v>ROM</v>
      </c>
      <c r="H500" s="110" t="s">
        <v>941</v>
      </c>
      <c r="I500" s="54" t="s">
        <v>690</v>
      </c>
      <c r="J500" s="59" t="s">
        <v>756</v>
      </c>
      <c r="K500" s="59" t="s">
        <v>755</v>
      </c>
      <c r="L500" s="60" t="s">
        <v>947</v>
      </c>
      <c r="M500" s="87" t="s">
        <v>117</v>
      </c>
    </row>
    <row r="501" spans="1:13" s="125" customFormat="1" ht="23.25" thickBot="1" x14ac:dyDescent="0.25">
      <c r="A501" s="65">
        <v>220</v>
      </c>
      <c r="B501" s="66" t="str">
        <f>IF(C501=$A$2,B$2,IF(C501&lt;&gt;"",VLOOKUP($A501,enum!$A$1:$L$361,B$1),""))</f>
        <v>i_DO_CONFIGURE=284</v>
      </c>
      <c r="C501" s="66" t="str">
        <f>IF(A501=$A$2,C$2,IF(A501&lt;&gt;"",VLOOKUP($A501,enum!$A$1:$L$361,C$1),""))</f>
        <v>CHANNEL=0..15</v>
      </c>
      <c r="D501" s="66" t="str">
        <f>IF(B501=$A$2,D$2,IF(B501&lt;&gt;"",VLOOKUP($A501,enum!$A$1:$L$361,D$1),""))</f>
        <v>BOOL_ITEM</v>
      </c>
      <c r="E501" s="67" t="str">
        <f>IF(D501=$A$2,E$2,IF(D501&lt;&gt;"",VLOOKUP($A501,enum!$A$1:$L$361,E$1),""))</f>
        <v>RW</v>
      </c>
      <c r="F501" s="67" t="str">
        <f>IF(E501=$A$2,F$2,IF(E501&lt;&gt;"",VLOOKUP($A501,enum!$A$1:$L$361,F$1),""))</f>
        <v>RW</v>
      </c>
      <c r="G501" s="67" t="str">
        <f>IF(F501=$A$2,G$2,IF(F501&lt;&gt;"",VLOOKUP($A501,enum!$A$1:$L$361,G$1),""))</f>
        <v>ROM</v>
      </c>
      <c r="H501" s="110" t="s">
        <v>942</v>
      </c>
      <c r="I501" s="58" t="s">
        <v>102</v>
      </c>
      <c r="J501" s="59" t="s">
        <v>756</v>
      </c>
      <c r="K501" s="59" t="s">
        <v>755</v>
      </c>
      <c r="L501" s="60" t="s">
        <v>948</v>
      </c>
      <c r="M501" s="87" t="s">
        <v>118</v>
      </c>
    </row>
    <row r="502" spans="1:13" s="125" customFormat="1" ht="23.25" thickBot="1" x14ac:dyDescent="0.25">
      <c r="A502" s="65">
        <v>220</v>
      </c>
      <c r="B502" s="66" t="str">
        <f>IF(C502=$A$2,B$2,IF(C502&lt;&gt;"",VLOOKUP($A502,enum!$A$1:$L$361,B$1),""))</f>
        <v>i_DO_CONFIGURE=284</v>
      </c>
      <c r="C502" s="66" t="str">
        <f>IF(A502=$A$2,C$2,IF(A502&lt;&gt;"",VLOOKUP($A502,enum!$A$1:$L$361,C$1),""))</f>
        <v>CHANNEL=0..15</v>
      </c>
      <c r="D502" s="66" t="str">
        <f>IF(B502=$A$2,D$2,IF(B502&lt;&gt;"",VLOOKUP($A502,enum!$A$1:$L$361,D$1),""))</f>
        <v>BOOL_ITEM</v>
      </c>
      <c r="E502" s="67" t="str">
        <f>IF(D502=$A$2,E$2,IF(D502&lt;&gt;"",VLOOKUP($A502,enum!$A$1:$L$361,E$1),""))</f>
        <v>RW</v>
      </c>
      <c r="F502" s="67" t="str">
        <f>IF(E502=$A$2,F$2,IF(E502&lt;&gt;"",VLOOKUP($A502,enum!$A$1:$L$361,F$1),""))</f>
        <v>RW</v>
      </c>
      <c r="G502" s="67" t="str">
        <f>IF(F502=$A$2,G$2,IF(F502&lt;&gt;"",VLOOKUP($A502,enum!$A$1:$L$361,G$1),""))</f>
        <v>ROM</v>
      </c>
      <c r="H502" s="110" t="s">
        <v>940</v>
      </c>
      <c r="I502" s="58" t="s">
        <v>102</v>
      </c>
      <c r="J502" s="59" t="s">
        <v>756</v>
      </c>
      <c r="K502" s="59" t="s">
        <v>755</v>
      </c>
      <c r="L502" s="60" t="s">
        <v>946</v>
      </c>
      <c r="M502" s="87" t="s">
        <v>653</v>
      </c>
    </row>
    <row r="503" spans="1:13" s="125" customFormat="1" ht="23.25" thickBot="1" x14ac:dyDescent="0.25">
      <c r="A503" s="65">
        <v>220</v>
      </c>
      <c r="B503" s="66" t="str">
        <f>IF(C503=$A$2,B$2,IF(C503&lt;&gt;"",VLOOKUP($A503,enum!$A$1:$L$361,B$1),""))</f>
        <v>i_DO_CONFIGURE=284</v>
      </c>
      <c r="C503" s="66" t="str">
        <f>IF(A503=$A$2,C$2,IF(A503&lt;&gt;"",VLOOKUP($A503,enum!$A$1:$L$361,C$1),""))</f>
        <v>CHANNEL=0..15</v>
      </c>
      <c r="D503" s="66" t="str">
        <f>IF(B503=$A$2,D$2,IF(B503&lt;&gt;"",VLOOKUP($A503,enum!$A$1:$L$361,D$1),""))</f>
        <v>BOOL_ITEM</v>
      </c>
      <c r="E503" s="67" t="str">
        <f>IF(D503=$A$2,E$2,IF(D503&lt;&gt;"",VLOOKUP($A503,enum!$A$1:$L$361,E$1),""))</f>
        <v>RW</v>
      </c>
      <c r="F503" s="67" t="str">
        <f>IF(E503=$A$2,F$2,IF(E503&lt;&gt;"",VLOOKUP($A503,enum!$A$1:$L$361,F$1),""))</f>
        <v>RW</v>
      </c>
      <c r="G503" s="67" t="str">
        <f>IF(F503=$A$2,G$2,IF(F503&lt;&gt;"",VLOOKUP($A503,enum!$A$1:$L$361,G$1),""))</f>
        <v>ROM</v>
      </c>
      <c r="H503" s="110" t="s">
        <v>943</v>
      </c>
      <c r="I503" s="58" t="s">
        <v>102</v>
      </c>
      <c r="J503" s="59" t="s">
        <v>756</v>
      </c>
      <c r="K503" s="59" t="s">
        <v>755</v>
      </c>
      <c r="L503" s="60" t="s">
        <v>949</v>
      </c>
      <c r="M503" s="87" t="s">
        <v>119</v>
      </c>
    </row>
    <row r="504" spans="1:13" s="125" customFormat="1" ht="12" thickBot="1" x14ac:dyDescent="0.25">
      <c r="A504" s="123" t="s">
        <v>587</v>
      </c>
      <c r="B504" s="123" t="str">
        <f>IF(C504=$A$2,B$2,IF(C504&lt;&gt;"",VLOOKUP($A504,enum!$A$1:$L$361,B$1),""))</f>
        <v>ITEM_ID</v>
      </c>
      <c r="C504" s="123" t="str">
        <f>IF(A504=$A$2,C$2,IF(A504&lt;&gt;"",VLOOKUP($A504,enum!$A$1:$L$361,C$1),""))</f>
        <v>CODE</v>
      </c>
      <c r="D504" s="123" t="str">
        <f>IF(B504=$A$2,D$2,IF(B504&lt;&gt;"",VLOOKUP($A504,enum!$A$1:$L$361,D$1),""))</f>
        <v>TYPE</v>
      </c>
      <c r="E504" s="123" t="str">
        <f>IF(D504=$A$2,E$2,IF(D504&lt;&gt;"",VLOOKUP($A504,enum!$A$1:$L$361,E$1),""))</f>
        <v>CC</v>
      </c>
      <c r="F504" s="123" t="str">
        <f>IF(E504=$A$2,F$2,IF(E504&lt;&gt;"",VLOOKUP($A504,enum!$A$1:$L$361,F$1),""))</f>
        <v>CL</v>
      </c>
      <c r="G504" s="123" t="str">
        <f>IF(F504=$A$2,G$2,IF(F504&lt;&gt;"",VLOOKUP($A504,enum!$A$1:$L$361,G$1),""))</f>
        <v>MEM</v>
      </c>
      <c r="H504" s="123" t="s">
        <v>701</v>
      </c>
      <c r="I504" s="123" t="s">
        <v>721</v>
      </c>
      <c r="J504" s="123" t="s">
        <v>699</v>
      </c>
      <c r="K504" s="123" t="s">
        <v>700</v>
      </c>
      <c r="L504" s="123" t="s">
        <v>702</v>
      </c>
    </row>
    <row r="505" spans="1:13" s="125" customFormat="1" ht="34.5" thickBot="1" x14ac:dyDescent="0.25">
      <c r="A505" s="65">
        <v>58</v>
      </c>
      <c r="B505" s="66" t="str">
        <f>IF(C505=$A$2,B$2,IF(C505&lt;&gt;"",VLOOKUP($A505,enum!$A$1:$L$361,B$1),""))</f>
        <v>i_DO_TIPO_USCITA=122</v>
      </c>
      <c r="C505" s="66" t="str">
        <f>IF(A505=$A$2,C$2,IF(A505&lt;&gt;"",VLOOKUP($A505,enum!$A$1:$L$361,C$1),""))</f>
        <v>CHANNEL=0..15</v>
      </c>
      <c r="D505" s="66" t="str">
        <f>IF(B505=$A$2,D$2,IF(B505&lt;&gt;"",VLOOKUP($A505,enum!$A$1:$L$361,D$1),""))</f>
        <v>BOOL_ITEM</v>
      </c>
      <c r="E505" s="67" t="str">
        <f>IF(D505=$A$2,E$2,IF(D505&lt;&gt;"",VLOOKUP($A505,enum!$A$1:$L$361,E$1),""))</f>
        <v>RW</v>
      </c>
      <c r="F505" s="67" t="str">
        <f>IF(E505=$A$2,F$2,IF(E505&lt;&gt;"",VLOOKUP($A505,enum!$A$1:$L$361,F$1),""))</f>
        <v>RW</v>
      </c>
      <c r="G505" s="67" t="str">
        <f>IF(F505=$A$2,G$2,IF(F505&lt;&gt;"",VLOOKUP($A505,enum!$A$1:$L$361,G$1),""))</f>
        <v>ROM</v>
      </c>
      <c r="H505" s="129" t="s">
        <v>950</v>
      </c>
      <c r="I505" s="60" t="s">
        <v>951</v>
      </c>
      <c r="J505" s="59" t="s">
        <v>842</v>
      </c>
      <c r="K505" s="59" t="s">
        <v>955</v>
      </c>
      <c r="L505" s="60" t="s">
        <v>966</v>
      </c>
      <c r="M505" s="87" t="s">
        <v>660</v>
      </c>
    </row>
    <row r="506" spans="1:13" s="125" customFormat="1" ht="23.25" thickBot="1" x14ac:dyDescent="0.25">
      <c r="A506" s="65">
        <v>59</v>
      </c>
      <c r="B506" s="66" t="str">
        <f>IF(C506=$A$2,B$2,IF(C506&lt;&gt;"",VLOOKUP($A506,enum!$A$1:$L$361,B$1),""))</f>
        <v>i_DO_IMP_TIME=123</v>
      </c>
      <c r="C506" s="66" t="str">
        <f>IF(A506=$A$2,C$2,IF(A506&lt;&gt;"",VLOOKUP($A506,enum!$A$1:$L$361,C$1),""))</f>
        <v>CHANNEL=0..15</v>
      </c>
      <c r="D506" s="66" t="str">
        <f>IF(B506=$A$2,D$2,IF(B506&lt;&gt;"",VLOOKUP($A506,enum!$A$1:$L$361,D$1),""))</f>
        <v>TIME_ITEM</v>
      </c>
      <c r="E506" s="67" t="str">
        <f>IF(D506=$A$2,E$2,IF(D506&lt;&gt;"",VLOOKUP($A506,enum!$A$1:$L$361,E$1),""))</f>
        <v>RW</v>
      </c>
      <c r="F506" s="67" t="str">
        <f>IF(E506=$A$2,F$2,IF(E506&lt;&gt;"",VLOOKUP($A506,enum!$A$1:$L$361,F$1),""))</f>
        <v>RW</v>
      </c>
      <c r="G506" s="67" t="str">
        <f>IF(F506=$A$2,G$2,IF(F506&lt;&gt;"",VLOOKUP($A506,enum!$A$1:$L$361,G$1),""))</f>
        <v>ROM</v>
      </c>
      <c r="H506" s="110" t="s">
        <v>952</v>
      </c>
      <c r="I506" s="60" t="s">
        <v>953</v>
      </c>
      <c r="J506" s="59">
        <v>100</v>
      </c>
      <c r="K506" s="59" t="s">
        <v>120</v>
      </c>
      <c r="L506" s="60" t="s">
        <v>954</v>
      </c>
      <c r="M506" s="87" t="s">
        <v>121</v>
      </c>
    </row>
    <row r="507" spans="1:13" s="125" customFormat="1" ht="12" thickBot="1" x14ac:dyDescent="0.25">
      <c r="A507" s="123" t="s">
        <v>587</v>
      </c>
      <c r="B507" s="123" t="str">
        <f>IF(C507=$A$2,B$2,IF(C507&lt;&gt;"",VLOOKUP($A507,enum!$A$1:$L$361,B$1),""))</f>
        <v>ITEM_ID</v>
      </c>
      <c r="C507" s="123" t="str">
        <f>IF(A507=$A$2,C$2,IF(A507&lt;&gt;"",VLOOKUP($A507,enum!$A$1:$L$361,C$1),""))</f>
        <v>CODE</v>
      </c>
      <c r="D507" s="123" t="str">
        <f>IF(B507=$A$2,D$2,IF(B507&lt;&gt;"",VLOOKUP($A507,enum!$A$1:$L$361,D$1),""))</f>
        <v>TYPE</v>
      </c>
      <c r="E507" s="123" t="str">
        <f>IF(D507=$A$2,E$2,IF(D507&lt;&gt;"",VLOOKUP($A507,enum!$A$1:$L$361,E$1),""))</f>
        <v>CC</v>
      </c>
      <c r="F507" s="123" t="str">
        <f>IF(E507=$A$2,F$2,IF(E507&lt;&gt;"",VLOOKUP($A507,enum!$A$1:$L$361,F$1),""))</f>
        <v>CL</v>
      </c>
      <c r="G507" s="123" t="str">
        <f>IF(F507=$A$2,G$2,IF(F507&lt;&gt;"",VLOOKUP($A507,enum!$A$1:$L$361,G$1),""))</f>
        <v>MEM</v>
      </c>
      <c r="H507" s="123" t="s">
        <v>701</v>
      </c>
      <c r="I507" s="123" t="s">
        <v>721</v>
      </c>
      <c r="J507" s="123" t="s">
        <v>699</v>
      </c>
      <c r="K507" s="123" t="s">
        <v>700</v>
      </c>
      <c r="L507" s="123" t="s">
        <v>702</v>
      </c>
    </row>
    <row r="508" spans="1:13" s="125" customFormat="1" ht="34.5" thickBot="1" x14ac:dyDescent="0.25">
      <c r="A508" s="65"/>
      <c r="B508" s="66" t="str">
        <f>IF(C508=$A$2,B$2,IF(C508&lt;&gt;"",VLOOKUP($A508,enum!$A$1:$L$361,B$1),""))</f>
        <v/>
      </c>
      <c r="C508" s="66" t="str">
        <f>IF(A508=$A$2,C$2,IF(A508&lt;&gt;"",VLOOKUP($A508,enum!$A$1:$L$361,C$1),""))</f>
        <v/>
      </c>
      <c r="D508" s="66" t="str">
        <f>IF(B508=$A$2,D$2,IF(B508&lt;&gt;"",VLOOKUP($A508,enum!$A$1:$L$361,D$1),""))</f>
        <v/>
      </c>
      <c r="E508" s="67" t="str">
        <f>IF(D508=$A$2,E$2,IF(D508&lt;&gt;"",VLOOKUP($A508,enum!$A$1:$L$361,E$1),""))</f>
        <v/>
      </c>
      <c r="F508" s="67" t="str">
        <f>IF(E508=$A$2,F$2,IF(E508&lt;&gt;"",VLOOKUP($A508,enum!$A$1:$L$361,F$1),""))</f>
        <v/>
      </c>
      <c r="G508" s="67" t="str">
        <f>IF(F508=$A$2,G$2,IF(F508&lt;&gt;"",VLOOKUP($A508,enum!$A$1:$L$361,G$1),""))</f>
        <v/>
      </c>
      <c r="H508" s="129" t="s">
        <v>956</v>
      </c>
      <c r="I508" s="54" t="s">
        <v>690</v>
      </c>
      <c r="J508" s="59" t="s">
        <v>21</v>
      </c>
      <c r="K508" s="171" t="s">
        <v>959</v>
      </c>
      <c r="L508" s="169" t="s">
        <v>960</v>
      </c>
      <c r="M508" s="87" t="s">
        <v>122</v>
      </c>
    </row>
    <row r="509" spans="1:13" s="125" customFormat="1" ht="23.25" thickBot="1" x14ac:dyDescent="0.25">
      <c r="A509" s="65"/>
      <c r="B509" s="66" t="str">
        <f>IF(C509=$A$2,B$2,IF(C509&lt;&gt;"",VLOOKUP($A509,enum!$A$1:$L$361,B$1),""))</f>
        <v/>
      </c>
      <c r="C509" s="66" t="str">
        <f>IF(A509=$A$2,C$2,IF(A509&lt;&gt;"",VLOOKUP($A509,enum!$A$1:$L$361,C$1),""))</f>
        <v/>
      </c>
      <c r="D509" s="66" t="str">
        <f>IF(B509=$A$2,D$2,IF(B509&lt;&gt;"",VLOOKUP($A509,enum!$A$1:$L$361,D$1),""))</f>
        <v/>
      </c>
      <c r="E509" s="67" t="str">
        <f>IF(D509=$A$2,E$2,IF(D509&lt;&gt;"",VLOOKUP($A509,enum!$A$1:$L$361,E$1),""))</f>
        <v/>
      </c>
      <c r="F509" s="67" t="str">
        <f>IF(E509=$A$2,F$2,IF(E509&lt;&gt;"",VLOOKUP($A509,enum!$A$1:$L$361,F$1),""))</f>
        <v/>
      </c>
      <c r="G509" s="67" t="str">
        <f>IF(F509=$A$2,G$2,IF(F509&lt;&gt;"",VLOOKUP($A509,enum!$A$1:$L$361,G$1),""))</f>
        <v/>
      </c>
      <c r="H509" s="110" t="s">
        <v>957</v>
      </c>
      <c r="I509" s="54" t="s">
        <v>690</v>
      </c>
      <c r="J509" s="59" t="s">
        <v>21</v>
      </c>
      <c r="K509" s="171" t="s">
        <v>959</v>
      </c>
      <c r="L509" s="170" t="s">
        <v>961</v>
      </c>
      <c r="M509" s="87" t="s">
        <v>123</v>
      </c>
    </row>
    <row r="510" spans="1:13" s="125" customFormat="1" ht="23.25" thickBot="1" x14ac:dyDescent="0.25">
      <c r="A510" s="65"/>
      <c r="B510" s="66" t="str">
        <f>IF(C510=$A$2,B$2,IF(C510&lt;&gt;"",VLOOKUP($A510,enum!$A$1:$L$361,B$1),""))</f>
        <v/>
      </c>
      <c r="C510" s="66" t="str">
        <f>IF(A510=$A$2,C$2,IF(A510&lt;&gt;"",VLOOKUP($A510,enum!$A$1:$L$361,C$1),""))</f>
        <v/>
      </c>
      <c r="D510" s="66" t="str">
        <f>IF(B510=$A$2,D$2,IF(B510&lt;&gt;"",VLOOKUP($A510,enum!$A$1:$L$361,D$1),""))</f>
        <v/>
      </c>
      <c r="E510" s="67" t="str">
        <f>IF(D510=$A$2,E$2,IF(D510&lt;&gt;"",VLOOKUP($A510,enum!$A$1:$L$361,E$1),""))</f>
        <v/>
      </c>
      <c r="F510" s="67" t="str">
        <f>IF(E510=$A$2,F$2,IF(E510&lt;&gt;"",VLOOKUP($A510,enum!$A$1:$L$361,F$1),""))</f>
        <v/>
      </c>
      <c r="G510" s="67" t="str">
        <f>IF(F510=$A$2,G$2,IF(F510&lt;&gt;"",VLOOKUP($A510,enum!$A$1:$L$361,G$1),""))</f>
        <v/>
      </c>
      <c r="H510" s="110" t="s">
        <v>958</v>
      </c>
      <c r="I510" s="58" t="s">
        <v>690</v>
      </c>
      <c r="J510" s="59" t="s">
        <v>21</v>
      </c>
      <c r="K510" s="171" t="s">
        <v>959</v>
      </c>
      <c r="L510" s="170" t="s">
        <v>962</v>
      </c>
      <c r="M510" s="87" t="s">
        <v>124</v>
      </c>
    </row>
    <row r="523" spans="1:12" s="133" customFormat="1" x14ac:dyDescent="0.2">
      <c r="A523" s="132" t="s">
        <v>757</v>
      </c>
      <c r="E523" s="134"/>
      <c r="F523" s="134"/>
      <c r="G523" s="134"/>
      <c r="J523" s="134"/>
      <c r="K523" s="134"/>
      <c r="L523" s="135"/>
    </row>
    <row r="524" spans="1:12" s="133" customFormat="1" x14ac:dyDescent="0.2">
      <c r="A524" s="136" t="s">
        <v>644</v>
      </c>
      <c r="E524" s="134"/>
      <c r="F524" s="134"/>
      <c r="G524" s="134"/>
      <c r="J524" s="134"/>
      <c r="K524" s="134"/>
      <c r="L524" s="135"/>
    </row>
    <row r="525" spans="1:12" s="133" customFormat="1" x14ac:dyDescent="0.2">
      <c r="A525" s="136" t="s">
        <v>647</v>
      </c>
      <c r="E525" s="134"/>
      <c r="F525" s="134"/>
      <c r="G525" s="134"/>
      <c r="J525" s="134"/>
      <c r="K525" s="134"/>
      <c r="L525" s="135"/>
    </row>
    <row r="526" spans="1:12" s="133" customFormat="1" x14ac:dyDescent="0.2">
      <c r="A526" s="136" t="s">
        <v>645</v>
      </c>
      <c r="E526" s="134"/>
      <c r="F526" s="134"/>
      <c r="G526" s="134"/>
      <c r="J526" s="134"/>
      <c r="K526" s="134"/>
      <c r="L526" s="135"/>
    </row>
    <row r="527" spans="1:12" s="133" customFormat="1" x14ac:dyDescent="0.2">
      <c r="A527" s="136" t="s">
        <v>646</v>
      </c>
      <c r="E527" s="134"/>
      <c r="F527" s="134"/>
      <c r="G527" s="134"/>
      <c r="J527" s="134"/>
      <c r="K527" s="134"/>
      <c r="L527" s="135"/>
    </row>
    <row r="528" spans="1:12" s="133" customFormat="1" x14ac:dyDescent="0.2">
      <c r="A528" s="136" t="s">
        <v>648</v>
      </c>
      <c r="E528" s="134"/>
      <c r="F528" s="134"/>
      <c r="G528" s="134"/>
      <c r="J528" s="134"/>
      <c r="K528" s="134"/>
      <c r="L528" s="135"/>
    </row>
    <row r="529" spans="1:12" s="133" customFormat="1" x14ac:dyDescent="0.2">
      <c r="A529" s="136" t="s">
        <v>649</v>
      </c>
      <c r="E529" s="134"/>
      <c r="F529" s="134"/>
      <c r="G529" s="134"/>
      <c r="J529" s="134"/>
      <c r="K529" s="134"/>
      <c r="L529" s="135"/>
    </row>
    <row r="530" spans="1:12" s="133" customFormat="1" x14ac:dyDescent="0.2">
      <c r="A530" s="136" t="s">
        <v>682</v>
      </c>
      <c r="E530" s="134"/>
      <c r="F530" s="134"/>
      <c r="G530" s="134"/>
      <c r="J530" s="134"/>
      <c r="K530" s="134"/>
      <c r="L530" s="135"/>
    </row>
    <row r="531" spans="1:12" x14ac:dyDescent="0.2">
      <c r="A531" s="137" t="s">
        <v>605</v>
      </c>
      <c r="B531" s="125"/>
      <c r="C531" s="125"/>
      <c r="D531" s="125"/>
      <c r="E531" s="125"/>
      <c r="F531" s="125"/>
      <c r="G531" s="125"/>
      <c r="H531" s="125"/>
      <c r="I531" s="125"/>
      <c r="J531" s="125"/>
    </row>
    <row r="532" spans="1:12" x14ac:dyDescent="0.2">
      <c r="A532" s="137" t="s">
        <v>606</v>
      </c>
      <c r="B532" s="125"/>
      <c r="C532" s="125"/>
      <c r="D532" s="125"/>
      <c r="E532" s="125"/>
      <c r="F532" s="125"/>
      <c r="G532" s="125"/>
      <c r="H532" s="125"/>
      <c r="I532" s="125"/>
      <c r="J532" s="125"/>
    </row>
    <row r="533" spans="1:12" x14ac:dyDescent="0.2">
      <c r="A533" s="137" t="s">
        <v>607</v>
      </c>
      <c r="B533" s="125"/>
      <c r="C533" s="125"/>
      <c r="D533" s="125"/>
      <c r="E533" s="125"/>
      <c r="F533" s="125"/>
      <c r="G533" s="125"/>
      <c r="H533" s="125"/>
      <c r="I533" s="125"/>
      <c r="J533" s="125"/>
    </row>
    <row r="534" spans="1:12" x14ac:dyDescent="0.2">
      <c r="A534" s="137" t="s">
        <v>608</v>
      </c>
      <c r="B534" s="125"/>
      <c r="C534" s="125"/>
      <c r="D534" s="125"/>
      <c r="E534" s="125"/>
      <c r="F534" s="125"/>
      <c r="G534" s="125"/>
      <c r="H534" s="125"/>
      <c r="I534" s="125"/>
      <c r="J534" s="125"/>
    </row>
    <row r="535" spans="1:12" x14ac:dyDescent="0.2">
      <c r="A535" s="137" t="s">
        <v>609</v>
      </c>
      <c r="B535" s="125"/>
      <c r="C535" s="125"/>
      <c r="D535" s="125"/>
      <c r="E535" s="125"/>
      <c r="F535" s="125"/>
      <c r="G535" s="125"/>
      <c r="H535" s="125"/>
      <c r="I535" s="125"/>
      <c r="J535" s="125"/>
    </row>
    <row r="536" spans="1:12" x14ac:dyDescent="0.2">
      <c r="A536" s="137" t="s">
        <v>610</v>
      </c>
      <c r="B536" s="125"/>
      <c r="C536" s="125"/>
      <c r="D536" s="125"/>
      <c r="E536" s="125"/>
      <c r="F536" s="125"/>
      <c r="G536" s="125"/>
      <c r="H536" s="125"/>
      <c r="I536" s="125"/>
      <c r="J536" s="125"/>
    </row>
    <row r="537" spans="1:12" x14ac:dyDescent="0.2">
      <c r="A537" s="137" t="s">
        <v>611</v>
      </c>
      <c r="B537" s="125"/>
      <c r="C537" s="125"/>
      <c r="D537" s="125"/>
      <c r="E537" s="125"/>
      <c r="F537" s="125"/>
      <c r="G537" s="125"/>
      <c r="H537" s="125"/>
      <c r="I537" s="125"/>
      <c r="J537" s="125"/>
    </row>
    <row r="538" spans="1:12" x14ac:dyDescent="0.2">
      <c r="A538" s="137" t="s">
        <v>612</v>
      </c>
      <c r="B538" s="125"/>
      <c r="C538" s="125"/>
      <c r="D538" s="125"/>
      <c r="E538" s="125"/>
      <c r="F538" s="125"/>
      <c r="G538" s="125"/>
      <c r="H538" s="125"/>
      <c r="I538" s="125"/>
      <c r="J538" s="125"/>
    </row>
    <row r="539" spans="1:12" x14ac:dyDescent="0.2">
      <c r="A539" s="137" t="s">
        <v>613</v>
      </c>
      <c r="B539" s="125"/>
      <c r="C539" s="125"/>
      <c r="D539" s="125"/>
      <c r="E539" s="125"/>
      <c r="F539" s="125"/>
      <c r="G539" s="125"/>
      <c r="H539" s="125"/>
      <c r="I539" s="125"/>
      <c r="J539" s="125"/>
    </row>
    <row r="540" spans="1:12" x14ac:dyDescent="0.2">
      <c r="A540" s="137" t="s">
        <v>605</v>
      </c>
      <c r="B540" s="125"/>
      <c r="C540" s="125"/>
      <c r="D540" s="125"/>
      <c r="E540" s="125"/>
      <c r="F540" s="125"/>
      <c r="G540" s="125"/>
      <c r="H540" s="125"/>
      <c r="I540" s="125"/>
      <c r="J540" s="125"/>
    </row>
    <row r="541" spans="1:12" x14ac:dyDescent="0.2">
      <c r="A541" s="137" t="s">
        <v>606</v>
      </c>
      <c r="B541" s="125"/>
      <c r="C541" s="125"/>
      <c r="D541" s="125"/>
      <c r="E541" s="125"/>
      <c r="F541" s="125"/>
      <c r="G541" s="125"/>
      <c r="H541" s="125"/>
      <c r="I541" s="125"/>
      <c r="J541" s="125"/>
    </row>
    <row r="542" spans="1:12" x14ac:dyDescent="0.2">
      <c r="A542" s="137" t="s">
        <v>614</v>
      </c>
      <c r="B542" s="125"/>
      <c r="C542" s="125"/>
      <c r="D542" s="125"/>
      <c r="E542" s="125"/>
      <c r="F542" s="125"/>
      <c r="G542" s="125"/>
      <c r="H542" s="125"/>
      <c r="I542" s="125"/>
      <c r="J542" s="125"/>
    </row>
    <row r="543" spans="1:12" x14ac:dyDescent="0.2">
      <c r="A543" s="137" t="s">
        <v>615</v>
      </c>
      <c r="B543" s="125"/>
      <c r="C543" s="125"/>
      <c r="D543" s="125"/>
      <c r="E543" s="125"/>
      <c r="F543" s="125"/>
      <c r="G543" s="125"/>
      <c r="H543" s="125"/>
      <c r="I543" s="125"/>
      <c r="J543" s="125"/>
    </row>
    <row r="544" spans="1:12" x14ac:dyDescent="0.2">
      <c r="A544" s="137" t="s">
        <v>616</v>
      </c>
      <c r="B544" s="125"/>
      <c r="C544" s="125"/>
      <c r="D544" s="125"/>
      <c r="E544" s="125"/>
      <c r="F544" s="125"/>
      <c r="G544" s="125"/>
      <c r="H544" s="125"/>
      <c r="I544" s="125"/>
      <c r="J544" s="125"/>
    </row>
    <row r="545" spans="1:10" x14ac:dyDescent="0.2">
      <c r="A545" s="137" t="s">
        <v>617</v>
      </c>
      <c r="B545" s="125"/>
      <c r="C545" s="125"/>
      <c r="D545" s="125"/>
      <c r="E545" s="125"/>
      <c r="F545" s="125"/>
      <c r="G545" s="125"/>
      <c r="H545" s="125"/>
      <c r="I545" s="125"/>
      <c r="J545" s="125"/>
    </row>
    <row r="546" spans="1:10" x14ac:dyDescent="0.2">
      <c r="A546" s="137" t="s">
        <v>612</v>
      </c>
      <c r="B546" s="125"/>
      <c r="C546" s="125"/>
      <c r="D546" s="125"/>
      <c r="E546" s="125"/>
      <c r="F546" s="125"/>
      <c r="G546" s="125"/>
      <c r="H546" s="125"/>
      <c r="I546" s="125"/>
      <c r="J546" s="125"/>
    </row>
    <row r="547" spans="1:10" x14ac:dyDescent="0.2">
      <c r="A547" s="137" t="s">
        <v>618</v>
      </c>
      <c r="B547" s="125"/>
      <c r="C547" s="125"/>
      <c r="D547" s="125"/>
      <c r="E547" s="125"/>
      <c r="F547" s="125"/>
      <c r="G547" s="125"/>
      <c r="H547" s="125"/>
      <c r="I547" s="125"/>
      <c r="J547" s="125"/>
    </row>
    <row r="548" spans="1:10" x14ac:dyDescent="0.2">
      <c r="A548" s="137" t="s">
        <v>605</v>
      </c>
      <c r="B548" s="125"/>
      <c r="C548" s="125"/>
      <c r="D548" s="125"/>
      <c r="E548" s="125"/>
      <c r="F548" s="125"/>
      <c r="G548" s="125"/>
      <c r="H548" s="125"/>
      <c r="I548" s="125"/>
      <c r="J548" s="125"/>
    </row>
    <row r="549" spans="1:10" x14ac:dyDescent="0.2">
      <c r="A549" s="137" t="s">
        <v>606</v>
      </c>
      <c r="B549" s="125"/>
      <c r="C549" s="125"/>
      <c r="D549" s="125"/>
      <c r="E549" s="125"/>
      <c r="F549" s="125"/>
      <c r="G549" s="125"/>
      <c r="H549" s="125"/>
      <c r="I549" s="125"/>
      <c r="J549" s="125"/>
    </row>
    <row r="550" spans="1:10" x14ac:dyDescent="0.2">
      <c r="A550" s="137" t="s">
        <v>619</v>
      </c>
      <c r="B550" s="125"/>
      <c r="C550" s="125"/>
      <c r="D550" s="125"/>
      <c r="E550" s="125"/>
      <c r="F550" s="125"/>
      <c r="G550" s="125"/>
      <c r="H550" s="125"/>
      <c r="I550" s="125"/>
      <c r="J550" s="125"/>
    </row>
    <row r="551" spans="1:10" x14ac:dyDescent="0.2">
      <c r="A551" s="137" t="s">
        <v>620</v>
      </c>
      <c r="B551" s="125"/>
      <c r="C551" s="125"/>
      <c r="D551" s="125"/>
      <c r="E551" s="125"/>
      <c r="F551" s="125"/>
      <c r="G551" s="125"/>
      <c r="H551" s="125"/>
      <c r="I551" s="125"/>
      <c r="J551" s="125"/>
    </row>
    <row r="552" spans="1:10" x14ac:dyDescent="0.2">
      <c r="A552" s="137" t="s">
        <v>621</v>
      </c>
      <c r="B552" s="125"/>
      <c r="C552" s="125"/>
      <c r="D552" s="125"/>
      <c r="E552" s="125"/>
      <c r="F552" s="125"/>
      <c r="G552" s="125"/>
      <c r="H552" s="125"/>
      <c r="I552" s="125"/>
      <c r="J552" s="125"/>
    </row>
    <row r="553" spans="1:10" x14ac:dyDescent="0.2">
      <c r="A553" s="137"/>
      <c r="B553" s="125"/>
      <c r="C553" s="125"/>
      <c r="D553" s="125"/>
      <c r="E553" s="125"/>
      <c r="F553" s="125"/>
      <c r="G553" s="125"/>
      <c r="H553" s="125"/>
      <c r="I553" s="125"/>
      <c r="J553" s="125"/>
    </row>
    <row r="554" spans="1:10" x14ac:dyDescent="0.2">
      <c r="A554" s="137" t="s">
        <v>605</v>
      </c>
      <c r="B554" s="125"/>
      <c r="C554" s="125"/>
      <c r="D554" s="125"/>
      <c r="E554" s="125"/>
      <c r="F554" s="125"/>
      <c r="G554" s="125"/>
      <c r="H554" s="125"/>
      <c r="I554" s="125"/>
      <c r="J554" s="125"/>
    </row>
    <row r="555" spans="1:10" x14ac:dyDescent="0.2">
      <c r="A555" s="137" t="s">
        <v>606</v>
      </c>
      <c r="B555" s="125"/>
      <c r="C555" s="125"/>
      <c r="D555" s="125"/>
      <c r="E555" s="125"/>
      <c r="F555" s="125"/>
      <c r="G555" s="125"/>
      <c r="H555" s="125"/>
      <c r="I555" s="125"/>
      <c r="J555" s="125"/>
    </row>
    <row r="556" spans="1:10" x14ac:dyDescent="0.2">
      <c r="A556" s="137" t="s">
        <v>619</v>
      </c>
      <c r="B556" s="125"/>
      <c r="C556" s="125"/>
      <c r="D556" s="125"/>
      <c r="E556" s="125"/>
      <c r="F556" s="125"/>
      <c r="G556" s="125"/>
      <c r="H556" s="125"/>
      <c r="I556" s="125"/>
      <c r="J556" s="125"/>
    </row>
    <row r="557" spans="1:10" x14ac:dyDescent="0.2">
      <c r="A557" s="137" t="s">
        <v>622</v>
      </c>
      <c r="B557" s="125"/>
      <c r="C557" s="125"/>
      <c r="D557" s="125"/>
      <c r="E557" s="125"/>
      <c r="F557" s="125"/>
      <c r="G557" s="125"/>
      <c r="H557" s="125"/>
      <c r="I557" s="125"/>
      <c r="J557" s="125"/>
    </row>
    <row r="558" spans="1:10" x14ac:dyDescent="0.2">
      <c r="A558" s="137" t="s">
        <v>623</v>
      </c>
      <c r="B558" s="125"/>
      <c r="C558" s="125"/>
      <c r="D558" s="125"/>
      <c r="E558" s="125"/>
      <c r="F558" s="125"/>
      <c r="G558" s="125"/>
      <c r="H558" s="125"/>
      <c r="I558" s="125"/>
      <c r="J558" s="125"/>
    </row>
    <row r="559" spans="1:10" x14ac:dyDescent="0.2">
      <c r="A559" s="137" t="s">
        <v>624</v>
      </c>
      <c r="B559" s="125"/>
      <c r="C559" s="125"/>
      <c r="D559" s="125"/>
      <c r="E559" s="125"/>
      <c r="F559" s="125"/>
      <c r="G559" s="125"/>
      <c r="H559" s="125"/>
      <c r="I559" s="125"/>
      <c r="J559" s="125"/>
    </row>
    <row r="560" spans="1:10" x14ac:dyDescent="0.2">
      <c r="A560" s="137" t="s">
        <v>625</v>
      </c>
      <c r="B560" s="125"/>
      <c r="C560" s="125"/>
      <c r="D560" s="125"/>
      <c r="E560" s="125"/>
      <c r="F560" s="125"/>
      <c r="G560" s="125"/>
      <c r="H560" s="125"/>
      <c r="I560" s="125"/>
      <c r="J560" s="125"/>
    </row>
    <row r="561" spans="1:10" x14ac:dyDescent="0.2">
      <c r="A561" s="137"/>
      <c r="B561" s="125"/>
      <c r="C561" s="125"/>
      <c r="D561" s="125"/>
      <c r="E561" s="125"/>
      <c r="F561" s="125"/>
      <c r="G561" s="125"/>
      <c r="H561" s="125"/>
      <c r="I561" s="125"/>
      <c r="J561" s="125"/>
    </row>
    <row r="562" spans="1:10" x14ac:dyDescent="0.2">
      <c r="A562" s="137" t="s">
        <v>605</v>
      </c>
      <c r="B562" s="125"/>
      <c r="C562" s="125"/>
      <c r="D562" s="125"/>
      <c r="E562" s="125"/>
      <c r="F562" s="125"/>
      <c r="G562" s="125"/>
      <c r="H562" s="125"/>
      <c r="I562" s="125"/>
      <c r="J562" s="125"/>
    </row>
    <row r="563" spans="1:10" x14ac:dyDescent="0.2">
      <c r="A563" s="137" t="s">
        <v>606</v>
      </c>
      <c r="B563" s="125"/>
      <c r="C563" s="125"/>
      <c r="D563" s="125"/>
      <c r="E563" s="125"/>
      <c r="F563" s="125"/>
      <c r="G563" s="125"/>
      <c r="H563" s="125"/>
      <c r="I563" s="125"/>
      <c r="J563" s="125"/>
    </row>
    <row r="564" spans="1:10" x14ac:dyDescent="0.2">
      <c r="A564" s="137" t="s">
        <v>619</v>
      </c>
      <c r="B564" s="125"/>
      <c r="C564" s="125"/>
      <c r="D564" s="125"/>
      <c r="E564" s="125"/>
      <c r="F564" s="125"/>
      <c r="G564" s="125"/>
      <c r="H564" s="125"/>
      <c r="I564" s="125"/>
      <c r="J564" s="125"/>
    </row>
    <row r="565" spans="1:10" x14ac:dyDescent="0.2">
      <c r="A565" s="137" t="s">
        <v>626</v>
      </c>
      <c r="B565" s="125"/>
      <c r="C565" s="125"/>
      <c r="D565" s="125"/>
      <c r="E565" s="125"/>
      <c r="F565" s="125"/>
      <c r="G565" s="125"/>
      <c r="H565" s="125"/>
      <c r="I565" s="125"/>
      <c r="J565" s="125"/>
    </row>
    <row r="566" spans="1:10" x14ac:dyDescent="0.2">
      <c r="A566" s="137" t="s">
        <v>627</v>
      </c>
      <c r="B566" s="125"/>
      <c r="C566" s="125"/>
      <c r="D566" s="125"/>
      <c r="E566" s="125"/>
      <c r="F566" s="125"/>
      <c r="G566" s="125"/>
      <c r="H566" s="125"/>
      <c r="I566" s="125"/>
      <c r="J566" s="125"/>
    </row>
    <row r="567" spans="1:10" x14ac:dyDescent="0.2">
      <c r="A567" s="137"/>
      <c r="B567" s="125"/>
      <c r="C567" s="125"/>
      <c r="D567" s="125"/>
      <c r="E567" s="125"/>
      <c r="F567" s="125"/>
      <c r="G567" s="125"/>
      <c r="H567" s="125"/>
      <c r="I567" s="125"/>
      <c r="J567" s="125"/>
    </row>
    <row r="568" spans="1:10" x14ac:dyDescent="0.2">
      <c r="A568" s="137" t="s">
        <v>605</v>
      </c>
      <c r="B568" s="125"/>
      <c r="C568" s="125"/>
      <c r="D568" s="125"/>
      <c r="E568" s="125"/>
      <c r="F568" s="125"/>
      <c r="G568" s="125"/>
      <c r="H568" s="125"/>
      <c r="I568" s="125"/>
      <c r="J568" s="125"/>
    </row>
    <row r="569" spans="1:10" x14ac:dyDescent="0.2">
      <c r="A569" s="137" t="s">
        <v>606</v>
      </c>
      <c r="B569" s="125"/>
      <c r="C569" s="125"/>
      <c r="D569" s="125"/>
      <c r="E569" s="125"/>
      <c r="F569" s="125"/>
      <c r="G569" s="125"/>
      <c r="H569" s="125"/>
      <c r="I569" s="125"/>
      <c r="J569" s="125"/>
    </row>
    <row r="570" spans="1:10" x14ac:dyDescent="0.2">
      <c r="A570" s="137" t="s">
        <v>619</v>
      </c>
      <c r="B570" s="125"/>
      <c r="C570" s="125"/>
      <c r="D570" s="125"/>
      <c r="E570" s="125"/>
      <c r="F570" s="125"/>
      <c r="G570" s="125"/>
      <c r="H570" s="125"/>
      <c r="I570" s="125"/>
      <c r="J570" s="125"/>
    </row>
    <row r="571" spans="1:10" x14ac:dyDescent="0.2">
      <c r="A571" s="137" t="s">
        <v>628</v>
      </c>
      <c r="B571" s="125"/>
      <c r="C571" s="125"/>
      <c r="D571" s="125"/>
      <c r="E571" s="125"/>
      <c r="F571" s="125"/>
      <c r="G571" s="125"/>
      <c r="H571" s="125"/>
      <c r="I571" s="125"/>
      <c r="J571" s="125"/>
    </row>
    <row r="572" spans="1:10" x14ac:dyDescent="0.2">
      <c r="A572" s="137" t="s">
        <v>629</v>
      </c>
      <c r="B572" s="125"/>
      <c r="C572" s="125"/>
      <c r="D572" s="125"/>
      <c r="E572" s="125"/>
      <c r="F572" s="125"/>
      <c r="G572" s="125"/>
      <c r="H572" s="125"/>
      <c r="I572" s="125"/>
      <c r="J572" s="125"/>
    </row>
    <row r="573" spans="1:10" x14ac:dyDescent="0.2">
      <c r="A573" s="137"/>
      <c r="B573" s="125"/>
      <c r="C573" s="125"/>
      <c r="D573" s="125"/>
      <c r="E573" s="125"/>
      <c r="F573" s="125"/>
      <c r="G573" s="125"/>
      <c r="H573" s="125"/>
      <c r="I573" s="125"/>
      <c r="J573" s="125"/>
    </row>
    <row r="574" spans="1:10" x14ac:dyDescent="0.2">
      <c r="A574" s="137" t="s">
        <v>605</v>
      </c>
      <c r="B574" s="125"/>
      <c r="C574" s="125"/>
      <c r="D574" s="125"/>
      <c r="E574" s="125"/>
      <c r="F574" s="125"/>
      <c r="G574" s="125"/>
      <c r="H574" s="125"/>
      <c r="I574" s="125"/>
      <c r="J574" s="125"/>
    </row>
    <row r="575" spans="1:10" x14ac:dyDescent="0.2">
      <c r="A575" s="137" t="s">
        <v>606</v>
      </c>
      <c r="B575" s="125"/>
      <c r="C575" s="125"/>
      <c r="D575" s="125"/>
      <c r="E575" s="125"/>
      <c r="F575" s="125"/>
      <c r="G575" s="125"/>
      <c r="H575" s="125"/>
      <c r="I575" s="125"/>
      <c r="J575" s="125"/>
    </row>
    <row r="576" spans="1:10" x14ac:dyDescent="0.2">
      <c r="A576" s="137" t="s">
        <v>619</v>
      </c>
      <c r="B576" s="125"/>
      <c r="C576" s="125"/>
      <c r="D576" s="125"/>
      <c r="E576" s="125"/>
      <c r="F576" s="125"/>
      <c r="G576" s="125"/>
      <c r="H576" s="125"/>
      <c r="I576" s="125"/>
      <c r="J576" s="125"/>
    </row>
    <row r="577" spans="1:10" x14ac:dyDescent="0.2">
      <c r="A577" s="137" t="s">
        <v>630</v>
      </c>
      <c r="B577" s="125"/>
      <c r="C577" s="125"/>
      <c r="D577" s="125"/>
      <c r="E577" s="125"/>
      <c r="F577" s="125"/>
      <c r="G577" s="125"/>
      <c r="H577" s="125"/>
      <c r="I577" s="125"/>
      <c r="J577" s="125"/>
    </row>
    <row r="578" spans="1:10" x14ac:dyDescent="0.2">
      <c r="A578" s="137" t="s">
        <v>631</v>
      </c>
      <c r="B578" s="125"/>
      <c r="C578" s="125"/>
      <c r="D578" s="125"/>
      <c r="E578" s="125"/>
      <c r="F578" s="125"/>
      <c r="G578" s="125"/>
      <c r="H578" s="125"/>
      <c r="I578" s="125"/>
      <c r="J578" s="125"/>
    </row>
    <row r="579" spans="1:10" x14ac:dyDescent="0.2">
      <c r="A579" s="137"/>
      <c r="B579" s="125"/>
      <c r="C579" s="125"/>
      <c r="D579" s="125"/>
      <c r="E579" s="125"/>
      <c r="F579" s="125"/>
      <c r="G579" s="125"/>
      <c r="H579" s="125"/>
      <c r="I579" s="125"/>
      <c r="J579" s="125"/>
    </row>
    <row r="580" spans="1:10" x14ac:dyDescent="0.2">
      <c r="A580" s="137" t="s">
        <v>605</v>
      </c>
      <c r="B580" s="125"/>
      <c r="C580" s="125"/>
      <c r="D580" s="125"/>
      <c r="E580" s="125"/>
      <c r="F580" s="125"/>
      <c r="G580" s="125"/>
      <c r="H580" s="125"/>
      <c r="I580" s="125"/>
      <c r="J580" s="125"/>
    </row>
    <row r="581" spans="1:10" x14ac:dyDescent="0.2">
      <c r="A581" s="137" t="s">
        <v>606</v>
      </c>
      <c r="B581" s="125"/>
      <c r="C581" s="125"/>
      <c r="D581" s="125"/>
      <c r="E581" s="125"/>
      <c r="F581" s="125"/>
      <c r="G581" s="125"/>
      <c r="H581" s="125"/>
      <c r="I581" s="125"/>
      <c r="J581" s="125"/>
    </row>
    <row r="582" spans="1:10" x14ac:dyDescent="0.2">
      <c r="A582" s="137" t="s">
        <v>632</v>
      </c>
      <c r="B582" s="125"/>
      <c r="C582" s="125"/>
      <c r="D582" s="125"/>
      <c r="E582" s="125"/>
      <c r="F582" s="125"/>
      <c r="G582" s="125"/>
      <c r="H582" s="125"/>
      <c r="I582" s="125"/>
      <c r="J582" s="125"/>
    </row>
    <row r="583" spans="1:10" x14ac:dyDescent="0.2">
      <c r="A583" s="137" t="s">
        <v>633</v>
      </c>
      <c r="B583" s="125"/>
      <c r="C583" s="137" t="s">
        <v>634</v>
      </c>
      <c r="D583" s="125"/>
      <c r="E583" s="125"/>
      <c r="F583" s="125"/>
      <c r="G583" s="125"/>
      <c r="H583" s="125"/>
      <c r="I583" s="125"/>
      <c r="J583" s="125"/>
    </row>
    <row r="584" spans="1:10" x14ac:dyDescent="0.2">
      <c r="A584" s="137" t="s">
        <v>635</v>
      </c>
      <c r="B584" s="125"/>
      <c r="C584" s="125"/>
      <c r="D584" s="125"/>
      <c r="E584" s="125"/>
      <c r="F584" s="125"/>
      <c r="G584" s="125"/>
      <c r="H584" s="125"/>
      <c r="I584" s="125"/>
      <c r="J584" s="125"/>
    </row>
  </sheetData>
  <customSheetViews>
    <customSheetView guid="{F5E0C4AF-C105-4B52-9677-1915FBEEE6EC}" fitToPage="1">
      <selection sqref="A1:XFD1048576"/>
      <pageMargins left="0.70866141732283472" right="0.70866141732283472" top="0.74803149606299213" bottom="0.74803149606299213" header="0.31496062992125984" footer="0.31496062992125984"/>
      <pageSetup paperSize="8" scale="23" fitToHeight="0" orientation="portrait" r:id="rId1"/>
    </customSheetView>
    <customSheetView guid="{5FDA7959-9549-485E-A37E-3FCA52AF10BD}" scale="85" showPageBreaks="1" fitToPage="1" printArea="1" showAutoFilter="1" hiddenRows="1" hiddenColumns="1" view="pageBreakPreview" topLeftCell="I383">
      <selection activeCell="L395" sqref="L395"/>
      <pageMargins left="0.70866141732283472" right="0.70866141732283472" top="0.74803149606299213" bottom="0.74803149606299213" header="0.31496062992125984" footer="0.31496062992125984"/>
      <pageSetup paperSize="8" scale="47" fitToHeight="0" orientation="portrait" r:id="rId2"/>
      <autoFilter ref="B1:O1"/>
    </customSheetView>
    <customSheetView guid="{51EA32AC-9759-462B-9C08-5DF8FBF8813E}" showPageBreaks="1" fitToPage="1" showAutoFilter="1" hiddenRows="1" hiddenColumns="1" topLeftCell="H2">
      <selection activeCell="H8" sqref="H8"/>
      <pageMargins left="0.70866141732283472" right="0.70866141732283472" top="0.74803149606299213" bottom="0.74803149606299213" header="0.31496062992125984" footer="0.31496062992125984"/>
      <pageSetup paperSize="8" scale="44" fitToHeight="0" orientation="portrait" r:id="rId3"/>
      <autoFilter ref="B1:M1"/>
    </customSheetView>
    <customSheetView guid="{06BE97E6-ED65-4D9D-8912-873005166793}" scale="80" showPageBreaks="1" fitToPage="1" showAutoFilter="1" hiddenRows="1" hiddenColumns="1" topLeftCell="H2">
      <pane xSplit="6" ySplit="1" topLeftCell="N386" activePane="bottomRight" state="frozen"/>
      <selection pane="bottomRight" activeCell="L402" sqref="L402"/>
      <pageMargins left="0.70866141732283472" right="0.70866141732283472" top="0.74803149606299213" bottom="0.74803149606299213" header="0.31496062992125984" footer="0.31496062992125984"/>
      <pageSetup paperSize="8" scale="42" fitToHeight="0" orientation="portrait" r:id="rId4"/>
      <autoFilter ref="B1:M1"/>
    </customSheetView>
    <customSheetView guid="{175809CA-B47E-446C-A139-84B6D7AC8E65}" scale="90" showPageBreaks="1" fitToPage="1" showAutoFilter="1" hiddenRows="1" hiddenColumns="1" topLeftCell="H2">
      <pane xSplit="5.6899038461538458" ySplit="1" topLeftCell="N3" activePane="bottomRight" state="frozen"/>
      <selection pane="bottomRight" activeCell="L14" sqref="L14"/>
      <pageMargins left="0.70866141732283472" right="0.70866141732283472" top="0.74803149606299213" bottom="0.74803149606299213" header="0.31496062992125984" footer="0.31496062992125984"/>
      <pageSetup paperSize="8" scale="47" fitToHeight="0" orientation="portrait" r:id="rId5"/>
      <autoFilter ref="B1:M1"/>
    </customSheetView>
    <customSheetView guid="{4F1BADFA-02CE-4B52-A281-16DCBE569A5F}" showPageBreaks="1" fitToPage="1" printArea="1">
      <selection activeCell="B9" sqref="B9"/>
      <pageMargins left="0.70866141732283472" right="0.70866141732283472" top="0.74803149606299213" bottom="0.74803149606299213" header="0.31496062992125984" footer="0.31496062992125984"/>
      <pageSetup paperSize="8" scale="23" fitToHeight="0" orientation="portrait" r:id="rId6"/>
    </customSheetView>
  </customSheetViews>
  <mergeCells count="31">
    <mergeCell ref="H415:L415"/>
    <mergeCell ref="H16:L16"/>
    <mergeCell ref="H94:L94"/>
    <mergeCell ref="H100:L100"/>
    <mergeCell ref="H106:L106"/>
    <mergeCell ref="H168:L168"/>
    <mergeCell ref="H338:L338"/>
    <mergeCell ref="H263:L263"/>
    <mergeCell ref="H390:L390"/>
    <mergeCell ref="H113:L113"/>
    <mergeCell ref="H122:L122"/>
    <mergeCell ref="H181:L181"/>
    <mergeCell ref="H187:L187"/>
    <mergeCell ref="H257:L257"/>
    <mergeCell ref="H202:L202"/>
    <mergeCell ref="H194:L194"/>
    <mergeCell ref="H87:L87"/>
    <mergeCell ref="H305:L305"/>
    <mergeCell ref="H313:L313"/>
    <mergeCell ref="H321:L321"/>
    <mergeCell ref="H398:L398"/>
    <mergeCell ref="H329:L329"/>
    <mergeCell ref="H175:L175"/>
    <mergeCell ref="H406:L406"/>
    <mergeCell ref="H384:L384"/>
    <mergeCell ref="H211:L211"/>
    <mergeCell ref="H292:L292"/>
    <mergeCell ref="H297:L297"/>
    <mergeCell ref="H283:L283"/>
    <mergeCell ref="H269:L269"/>
    <mergeCell ref="H275:L275"/>
  </mergeCells>
  <pageMargins left="0.70866141732283472" right="0.70866141732283472" top="0.74803149606299213" bottom="0.74803149606299213" header="0.31496062992125984" footer="0.31496062992125984"/>
  <pageSetup paperSize="8" scale="75" fitToHeight="0" orientation="landscape"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3"/>
  <sheetViews>
    <sheetView zoomScale="85" zoomScaleNormal="85" workbookViewId="0">
      <pane ySplit="1" topLeftCell="A2" activePane="bottomLeft" state="frozenSplit"/>
      <selection activeCell="E1" sqref="E1"/>
      <selection pane="bottomLeft" activeCell="G12" sqref="G12"/>
    </sheetView>
  </sheetViews>
  <sheetFormatPr defaultRowHeight="15" x14ac:dyDescent="0.25"/>
  <cols>
    <col min="1" max="1" width="6.28515625" style="11" hidden="1" customWidth="1"/>
    <col min="2" max="2" width="9.7109375" style="11" bestFit="1" customWidth="1"/>
    <col min="3" max="3" width="9" style="11" bestFit="1" customWidth="1"/>
    <col min="4" max="4" width="32.42578125" hidden="1" customWidth="1"/>
    <col min="5" max="5" width="18.85546875" bestFit="1" customWidth="1"/>
    <col min="6" max="6" width="27" customWidth="1"/>
    <col min="7" max="7" width="42.5703125" bestFit="1" customWidth="1"/>
    <col min="8" max="8" width="7.85546875" bestFit="1" customWidth="1"/>
    <col min="9" max="9" width="7.5703125" bestFit="1" customWidth="1"/>
    <col min="10" max="10" width="8.42578125" style="12" bestFit="1" customWidth="1"/>
    <col min="11" max="11" width="4.85546875" bestFit="1" customWidth="1"/>
    <col min="12" max="12" width="10" bestFit="1" customWidth="1"/>
    <col min="13" max="16384" width="9.140625" style="6"/>
  </cols>
  <sheetData>
    <row r="1" spans="1:12" s="82" customFormat="1" x14ac:dyDescent="0.25">
      <c r="A1" s="1" t="s">
        <v>208</v>
      </c>
      <c r="B1" s="1" t="s">
        <v>650</v>
      </c>
      <c r="C1" s="1" t="s">
        <v>209</v>
      </c>
      <c r="D1" s="62" t="s">
        <v>643</v>
      </c>
      <c r="E1" s="62" t="s">
        <v>642</v>
      </c>
      <c r="F1" s="62" t="s">
        <v>592</v>
      </c>
      <c r="G1" s="69" t="s">
        <v>1185</v>
      </c>
      <c r="H1" s="62" t="s">
        <v>593</v>
      </c>
      <c r="I1" s="62" t="s">
        <v>594</v>
      </c>
      <c r="J1" s="62" t="s">
        <v>600</v>
      </c>
      <c r="K1" s="1" t="s">
        <v>210</v>
      </c>
      <c r="L1" s="1" t="s">
        <v>566</v>
      </c>
    </row>
    <row r="2" spans="1:12" s="83" customFormat="1" x14ac:dyDescent="0.25">
      <c r="A2" s="71">
        <v>0</v>
      </c>
      <c r="B2" s="71">
        <v>3</v>
      </c>
      <c r="C2" s="71" t="str">
        <f>CONCATENATE("0x",DEC2HEX(B2,4))</f>
        <v>0x0003</v>
      </c>
      <c r="D2" s="73" t="s">
        <v>211</v>
      </c>
      <c r="E2" s="73" t="s">
        <v>636</v>
      </c>
      <c r="F2" s="72" t="s">
        <v>597</v>
      </c>
      <c r="G2" s="75" t="str">
        <f>CONCATENATE(D2,"=",B2)</f>
        <v>i_T10=3</v>
      </c>
      <c r="H2" s="73" t="s">
        <v>598</v>
      </c>
      <c r="I2" s="73" t="s">
        <v>599</v>
      </c>
      <c r="J2" s="74" t="s">
        <v>601</v>
      </c>
      <c r="K2" s="73">
        <v>0</v>
      </c>
      <c r="L2" s="73">
        <f>1000*1000</f>
        <v>1000000</v>
      </c>
    </row>
    <row r="3" spans="1:12" s="83" customFormat="1" x14ac:dyDescent="0.25">
      <c r="A3" s="71">
        <v>1</v>
      </c>
      <c r="B3" s="71">
        <v>4</v>
      </c>
      <c r="C3" s="71" t="str">
        <f t="shared" ref="C3:C66" si="0">CONCATENATE("0x",DEC2HEX(B3,4))</f>
        <v>0x0004</v>
      </c>
      <c r="D3" s="73" t="s">
        <v>212</v>
      </c>
      <c r="E3" s="73" t="s">
        <v>636</v>
      </c>
      <c r="F3" s="72" t="s">
        <v>597</v>
      </c>
      <c r="G3" s="75" t="str">
        <f>CONCATENATE(D3,"=",B3)</f>
        <v>i_T11=4</v>
      </c>
      <c r="H3" s="73" t="s">
        <v>598</v>
      </c>
      <c r="I3" s="73" t="s">
        <v>599</v>
      </c>
      <c r="J3" s="74" t="s">
        <v>601</v>
      </c>
      <c r="K3" s="73">
        <v>0</v>
      </c>
      <c r="L3" s="73">
        <f>1000*1000</f>
        <v>1000000</v>
      </c>
    </row>
    <row r="4" spans="1:12" s="83" customFormat="1" x14ac:dyDescent="0.25">
      <c r="A4" s="71">
        <v>2</v>
      </c>
      <c r="B4" s="71">
        <v>5</v>
      </c>
      <c r="C4" s="71" t="str">
        <f t="shared" si="0"/>
        <v>0x0005</v>
      </c>
      <c r="D4" s="73" t="s">
        <v>213</v>
      </c>
      <c r="E4" s="73" t="s">
        <v>636</v>
      </c>
      <c r="F4" s="72" t="s">
        <v>597</v>
      </c>
      <c r="G4" s="75" t="str">
        <f>CONCATENATE(D4,"=",B4)</f>
        <v>i_T13=5</v>
      </c>
      <c r="H4" s="73" t="s">
        <v>598</v>
      </c>
      <c r="I4" s="73" t="s">
        <v>599</v>
      </c>
      <c r="J4" s="74" t="s">
        <v>601</v>
      </c>
      <c r="K4" s="73">
        <v>0</v>
      </c>
      <c r="L4" s="73">
        <f>1000*1000</f>
        <v>1000000</v>
      </c>
    </row>
    <row r="5" spans="1:12" s="83" customFormat="1" x14ac:dyDescent="0.25">
      <c r="A5" s="71">
        <v>3</v>
      </c>
      <c r="B5" s="71">
        <v>8</v>
      </c>
      <c r="C5" s="71" t="str">
        <f t="shared" si="0"/>
        <v>0x0008</v>
      </c>
      <c r="D5" s="73" t="s">
        <v>214</v>
      </c>
      <c r="E5" s="73" t="s">
        <v>636</v>
      </c>
      <c r="F5" s="72" t="s">
        <v>597</v>
      </c>
      <c r="G5" s="75" t="str">
        <f>CONCATENATE(D5,"=",B5)</f>
        <v>i_T55=8</v>
      </c>
      <c r="H5" s="73" t="s">
        <v>598</v>
      </c>
      <c r="I5" s="73" t="s">
        <v>599</v>
      </c>
      <c r="J5" s="74" t="s">
        <v>601</v>
      </c>
      <c r="K5" s="73">
        <v>0</v>
      </c>
      <c r="L5" s="73">
        <v>1000</v>
      </c>
    </row>
    <row r="6" spans="1:12" s="83" customFormat="1" x14ac:dyDescent="0.25">
      <c r="A6" s="71">
        <v>4</v>
      </c>
      <c r="B6" s="71">
        <v>9</v>
      </c>
      <c r="C6" s="71" t="str">
        <f t="shared" si="0"/>
        <v>0x0009</v>
      </c>
      <c r="D6" s="73" t="s">
        <v>215</v>
      </c>
      <c r="E6" s="73" t="s">
        <v>636</v>
      </c>
      <c r="F6" s="72" t="s">
        <v>597</v>
      </c>
      <c r="G6" s="75" t="str">
        <f>CONCATENATE(D6,"=",B6)</f>
        <v>i_T56=9</v>
      </c>
      <c r="H6" s="73" t="s">
        <v>598</v>
      </c>
      <c r="I6" s="73" t="s">
        <v>599</v>
      </c>
      <c r="J6" s="74" t="s">
        <v>601</v>
      </c>
      <c r="K6" s="73">
        <v>0</v>
      </c>
      <c r="L6" s="73">
        <f>100*1000</f>
        <v>100000</v>
      </c>
    </row>
    <row r="7" spans="1:12" s="83" customFormat="1" x14ac:dyDescent="0.25">
      <c r="A7" s="71">
        <v>5</v>
      </c>
      <c r="B7" s="71">
        <v>10</v>
      </c>
      <c r="C7" s="71" t="str">
        <f t="shared" si="0"/>
        <v>0x000A</v>
      </c>
      <c r="D7" s="73" t="s">
        <v>216</v>
      </c>
      <c r="E7" s="73" t="s">
        <v>636</v>
      </c>
      <c r="F7" s="72" t="s">
        <v>597</v>
      </c>
      <c r="G7" s="75" t="str">
        <f>CONCATENATE(D7,"=",B7)</f>
        <v>i_T63=10</v>
      </c>
      <c r="H7" s="73" t="s">
        <v>598</v>
      </c>
      <c r="I7" s="73" t="s">
        <v>599</v>
      </c>
      <c r="J7" s="74" t="s">
        <v>601</v>
      </c>
      <c r="K7" s="73">
        <v>0</v>
      </c>
      <c r="L7" s="73">
        <f>1000*1000</f>
        <v>1000000</v>
      </c>
    </row>
    <row r="8" spans="1:12" s="83" customFormat="1" x14ac:dyDescent="0.25">
      <c r="A8" s="71">
        <v>6</v>
      </c>
      <c r="B8" s="71">
        <v>11</v>
      </c>
      <c r="C8" s="71" t="str">
        <f t="shared" si="0"/>
        <v>0x000B</v>
      </c>
      <c r="D8" s="73" t="s">
        <v>217</v>
      </c>
      <c r="E8" s="73" t="s">
        <v>636</v>
      </c>
      <c r="F8" s="72" t="s">
        <v>597</v>
      </c>
      <c r="G8" s="75" t="str">
        <f>CONCATENATE(D8,"=",B8)</f>
        <v>i_T64=11</v>
      </c>
      <c r="H8" s="73" t="s">
        <v>598</v>
      </c>
      <c r="I8" s="73" t="s">
        <v>599</v>
      </c>
      <c r="J8" s="74" t="s">
        <v>601</v>
      </c>
      <c r="K8" s="73">
        <v>0</v>
      </c>
      <c r="L8" s="73">
        <f>1000*1000</f>
        <v>1000000</v>
      </c>
    </row>
    <row r="9" spans="1:12" s="83" customFormat="1" x14ac:dyDescent="0.25">
      <c r="A9" s="71">
        <v>7</v>
      </c>
      <c r="B9" s="71">
        <v>14</v>
      </c>
      <c r="C9" s="71" t="str">
        <f t="shared" si="0"/>
        <v>0x000E</v>
      </c>
      <c r="D9" s="73" t="s">
        <v>218</v>
      </c>
      <c r="E9" s="73" t="s">
        <v>636</v>
      </c>
      <c r="F9" s="72" t="s">
        <v>597</v>
      </c>
      <c r="G9" s="75" t="str">
        <f>CONCATENATE(D9,"=",B9)</f>
        <v>i_T101=14</v>
      </c>
      <c r="H9" s="73" t="s">
        <v>598</v>
      </c>
      <c r="I9" s="73" t="s">
        <v>599</v>
      </c>
      <c r="J9" s="74" t="s">
        <v>601</v>
      </c>
      <c r="K9" s="73">
        <v>0</v>
      </c>
      <c r="L9" s="73">
        <f>1000*1000</f>
        <v>1000000</v>
      </c>
    </row>
    <row r="10" spans="1:12" s="83" customFormat="1" x14ac:dyDescent="0.25">
      <c r="A10" s="71">
        <v>8</v>
      </c>
      <c r="B10" s="71">
        <v>15</v>
      </c>
      <c r="C10" s="71" t="str">
        <f t="shared" si="0"/>
        <v>0x000F</v>
      </c>
      <c r="D10" s="73" t="s">
        <v>219</v>
      </c>
      <c r="E10" s="73" t="s">
        <v>636</v>
      </c>
      <c r="F10" s="72" t="s">
        <v>597</v>
      </c>
      <c r="G10" s="75" t="str">
        <f>CONCATENATE(D10,"=",B10)</f>
        <v>i_T102=15</v>
      </c>
      <c r="H10" s="73" t="s">
        <v>598</v>
      </c>
      <c r="I10" s="73" t="s">
        <v>599</v>
      </c>
      <c r="J10" s="74" t="s">
        <v>601</v>
      </c>
      <c r="K10" s="73">
        <v>0</v>
      </c>
      <c r="L10" s="73">
        <f>1000*1000*60</f>
        <v>60000000</v>
      </c>
    </row>
    <row r="11" spans="1:12" s="83" customFormat="1" x14ac:dyDescent="0.25">
      <c r="A11" s="71">
        <v>9</v>
      </c>
      <c r="B11" s="71">
        <v>17</v>
      </c>
      <c r="C11" s="71" t="str">
        <f t="shared" si="0"/>
        <v>0x0011</v>
      </c>
      <c r="D11" s="73" t="s">
        <v>220</v>
      </c>
      <c r="E11" s="73" t="s">
        <v>636</v>
      </c>
      <c r="F11" s="72" t="s">
        <v>597</v>
      </c>
      <c r="G11" s="75" t="str">
        <f>CONCATENATE(D11,"=",B11)</f>
        <v>i_T142=17</v>
      </c>
      <c r="H11" s="73" t="s">
        <v>598</v>
      </c>
      <c r="I11" s="73" t="s">
        <v>599</v>
      </c>
      <c r="J11" s="74" t="s">
        <v>601</v>
      </c>
      <c r="K11" s="73">
        <v>0</v>
      </c>
      <c r="L11" s="73">
        <f>1000*1000</f>
        <v>1000000</v>
      </c>
    </row>
    <row r="12" spans="1:12" x14ac:dyDescent="0.25">
      <c r="A12" s="71">
        <v>10</v>
      </c>
      <c r="B12" s="71">
        <v>18</v>
      </c>
      <c r="C12" s="71" t="str">
        <f t="shared" si="0"/>
        <v>0x0012</v>
      </c>
      <c r="D12" s="73" t="s">
        <v>221</v>
      </c>
      <c r="E12" s="73" t="s">
        <v>637</v>
      </c>
      <c r="F12" s="72" t="s">
        <v>597</v>
      </c>
      <c r="G12" s="75" t="str">
        <f>CONCATENATE(D12,"=",B12)</f>
        <v>i_DEF_INCL=18</v>
      </c>
      <c r="H12" s="73" t="s">
        <v>598</v>
      </c>
      <c r="I12" s="73" t="s">
        <v>599</v>
      </c>
      <c r="J12" s="74" t="s">
        <v>601</v>
      </c>
      <c r="K12" s="73">
        <v>0</v>
      </c>
      <c r="L12" s="73">
        <v>1</v>
      </c>
    </row>
    <row r="13" spans="1:12" x14ac:dyDescent="0.25">
      <c r="A13" s="71">
        <v>11</v>
      </c>
      <c r="B13" s="71">
        <v>19</v>
      </c>
      <c r="C13" s="71" t="str">
        <f t="shared" si="0"/>
        <v>0x0013</v>
      </c>
      <c r="D13" s="73" t="s">
        <v>222</v>
      </c>
      <c r="E13" s="73" t="s">
        <v>637</v>
      </c>
      <c r="F13" s="72" t="s">
        <v>597</v>
      </c>
      <c r="G13" s="75" t="str">
        <f>CONCATENATE(D13,"=",B13)</f>
        <v>i_ISV_DEF=19</v>
      </c>
      <c r="H13" s="73" t="s">
        <v>598</v>
      </c>
      <c r="I13" s="73" t="s">
        <v>599</v>
      </c>
      <c r="J13" s="74" t="s">
        <v>602</v>
      </c>
      <c r="K13" s="73">
        <v>0</v>
      </c>
      <c r="L13" s="73">
        <v>1</v>
      </c>
    </row>
    <row r="14" spans="1:12" s="84" customFormat="1" x14ac:dyDescent="0.25">
      <c r="A14" s="71">
        <v>12</v>
      </c>
      <c r="B14" s="76">
        <v>20</v>
      </c>
      <c r="C14" s="71" t="str">
        <f t="shared" si="0"/>
        <v>0x0014</v>
      </c>
      <c r="D14" s="77" t="s">
        <v>223</v>
      </c>
      <c r="E14" s="73" t="s">
        <v>638</v>
      </c>
      <c r="F14" s="72" t="s">
        <v>597</v>
      </c>
      <c r="G14" s="75" t="str">
        <f>CONCATENATE(D14,"=",B14)</f>
        <v>i_priority=20</v>
      </c>
      <c r="H14" s="73" t="s">
        <v>598</v>
      </c>
      <c r="I14" s="73" t="s">
        <v>599</v>
      </c>
      <c r="J14" s="74" t="s">
        <v>601</v>
      </c>
      <c r="K14" s="77">
        <v>0</v>
      </c>
      <c r="L14" s="77">
        <v>16</v>
      </c>
    </row>
    <row r="15" spans="1:12" s="83" customFormat="1" x14ac:dyDescent="0.25">
      <c r="A15" s="71">
        <v>13</v>
      </c>
      <c r="B15" s="71">
        <v>21</v>
      </c>
      <c r="C15" s="71" t="str">
        <f t="shared" si="0"/>
        <v>0x0015</v>
      </c>
      <c r="D15" s="73" t="s">
        <v>224</v>
      </c>
      <c r="E15" s="73" t="s">
        <v>636</v>
      </c>
      <c r="F15" s="73" t="s">
        <v>595</v>
      </c>
      <c r="G15" s="75" t="str">
        <f>CONCATENATE(D15,"=",B15)</f>
        <v>i_RECALL_TIME=21</v>
      </c>
      <c r="H15" s="73" t="s">
        <v>598</v>
      </c>
      <c r="I15" s="73" t="s">
        <v>598</v>
      </c>
      <c r="J15" s="74" t="s">
        <v>602</v>
      </c>
      <c r="K15" s="73">
        <v>1</v>
      </c>
      <c r="L15" s="73">
        <f>240*60*1000</f>
        <v>14400000</v>
      </c>
    </row>
    <row r="16" spans="1:12" x14ac:dyDescent="0.25">
      <c r="A16" s="71">
        <v>14</v>
      </c>
      <c r="B16" s="71">
        <v>22</v>
      </c>
      <c r="C16" s="71" t="str">
        <f t="shared" si="0"/>
        <v>0x0016</v>
      </c>
      <c r="D16" s="73" t="s">
        <v>225</v>
      </c>
      <c r="E16" s="73" t="s">
        <v>638</v>
      </c>
      <c r="F16" s="73" t="s">
        <v>595</v>
      </c>
      <c r="G16" s="75" t="str">
        <f>CONCATENATE(D16,"=",B16)</f>
        <v>i_MAX_RECALL=22</v>
      </c>
      <c r="H16" s="73" t="s">
        <v>598</v>
      </c>
      <c r="I16" s="73" t="s">
        <v>598</v>
      </c>
      <c r="J16" s="74" t="s">
        <v>602</v>
      </c>
      <c r="K16" s="73">
        <v>1</v>
      </c>
      <c r="L16" s="73">
        <v>255</v>
      </c>
    </row>
    <row r="17" spans="1:12" s="83" customFormat="1" x14ac:dyDescent="0.25">
      <c r="A17" s="71">
        <v>15</v>
      </c>
      <c r="B17" s="71">
        <v>23</v>
      </c>
      <c r="C17" s="71" t="str">
        <f t="shared" si="0"/>
        <v>0x0017</v>
      </c>
      <c r="D17" s="73" t="s">
        <v>226</v>
      </c>
      <c r="E17" s="73" t="s">
        <v>636</v>
      </c>
      <c r="F17" s="73" t="s">
        <v>595</v>
      </c>
      <c r="G17" s="75" t="str">
        <f>CONCATENATE(D17,"=",B17)</f>
        <v>i_SYNC_VALID_TIME=23</v>
      </c>
      <c r="H17" s="73" t="s">
        <v>598</v>
      </c>
      <c r="I17" s="73" t="s">
        <v>598</v>
      </c>
      <c r="J17" s="74" t="s">
        <v>602</v>
      </c>
      <c r="K17" s="73">
        <v>1</v>
      </c>
      <c r="L17" s="73">
        <f>10*24*60*60*1000</f>
        <v>864000000</v>
      </c>
    </row>
    <row r="18" spans="1:12" s="83" customFormat="1" x14ac:dyDescent="0.25">
      <c r="A18" s="71">
        <v>16</v>
      </c>
      <c r="B18" s="71">
        <v>24</v>
      </c>
      <c r="C18" s="71" t="str">
        <f t="shared" si="0"/>
        <v>0x0018</v>
      </c>
      <c r="D18" s="73" t="s">
        <v>227</v>
      </c>
      <c r="E18" s="73" t="s">
        <v>636</v>
      </c>
      <c r="F18" s="73" t="s">
        <v>595</v>
      </c>
      <c r="G18" s="75" t="str">
        <f>CONCATENATE(D18,"=",B18)</f>
        <v>i_SEL_TO_EXEC_TIME=24</v>
      </c>
      <c r="H18" s="73" t="s">
        <v>598</v>
      </c>
      <c r="I18" s="73" t="s">
        <v>598</v>
      </c>
      <c r="J18" s="74" t="s">
        <v>602</v>
      </c>
      <c r="K18" s="73">
        <v>1</v>
      </c>
      <c r="L18" s="73">
        <f>60*1000</f>
        <v>60000</v>
      </c>
    </row>
    <row r="19" spans="1:12" x14ac:dyDescent="0.25">
      <c r="A19" s="71">
        <v>17</v>
      </c>
      <c r="B19" s="71">
        <v>25</v>
      </c>
      <c r="C19" s="71" t="str">
        <f t="shared" si="0"/>
        <v>0x0019</v>
      </c>
      <c r="D19" s="73" t="s">
        <v>228</v>
      </c>
      <c r="E19" s="73" t="s">
        <v>638</v>
      </c>
      <c r="F19" s="73" t="s">
        <v>595</v>
      </c>
      <c r="G19" s="75" t="str">
        <f>CONCATENATE(D19,"=",B19)</f>
        <v>i_EV_BUFFER_THRESHOLD=25</v>
      </c>
      <c r="H19" s="73" t="s">
        <v>598</v>
      </c>
      <c r="I19" s="73" t="s">
        <v>598</v>
      </c>
      <c r="J19" s="74" t="s">
        <v>602</v>
      </c>
      <c r="K19" s="73">
        <v>1</v>
      </c>
      <c r="L19" s="73">
        <v>100</v>
      </c>
    </row>
    <row r="20" spans="1:12" x14ac:dyDescent="0.25">
      <c r="A20" s="71">
        <v>18</v>
      </c>
      <c r="B20" s="71">
        <v>26</v>
      </c>
      <c r="C20" s="71" t="str">
        <f t="shared" si="0"/>
        <v>0x001A</v>
      </c>
      <c r="D20" s="73" t="s">
        <v>229</v>
      </c>
      <c r="E20" s="73" t="s">
        <v>638</v>
      </c>
      <c r="F20" s="73" t="s">
        <v>595</v>
      </c>
      <c r="G20" s="75" t="str">
        <f>CONCATENATE(D20,"=",B20)</f>
        <v>i_TREND_THRESHOLD_1=26</v>
      </c>
      <c r="H20" s="73" t="s">
        <v>598</v>
      </c>
      <c r="I20" s="73" t="s">
        <v>598</v>
      </c>
      <c r="J20" s="74" t="s">
        <v>602</v>
      </c>
      <c r="K20" s="73">
        <v>1</v>
      </c>
      <c r="L20" s="73">
        <v>100</v>
      </c>
    </row>
    <row r="21" spans="1:12" x14ac:dyDescent="0.25">
      <c r="A21" s="71">
        <v>19</v>
      </c>
      <c r="B21" s="71">
        <v>27</v>
      </c>
      <c r="C21" s="71" t="str">
        <f t="shared" si="0"/>
        <v>0x001B</v>
      </c>
      <c r="D21" s="73" t="s">
        <v>230</v>
      </c>
      <c r="E21" s="73" t="s">
        <v>638</v>
      </c>
      <c r="F21" s="73" t="s">
        <v>595</v>
      </c>
      <c r="G21" s="75" t="str">
        <f>CONCATENATE(D21,"=",B21)</f>
        <v>i_TREND_THRESHOLD_2=27</v>
      </c>
      <c r="H21" s="73" t="s">
        <v>598</v>
      </c>
      <c r="I21" s="73" t="s">
        <v>598</v>
      </c>
      <c r="J21" s="74" t="s">
        <v>602</v>
      </c>
      <c r="K21" s="73">
        <v>1</v>
      </c>
      <c r="L21" s="73">
        <v>100</v>
      </c>
    </row>
    <row r="22" spans="1:12" x14ac:dyDescent="0.25">
      <c r="A22" s="71">
        <v>20</v>
      </c>
      <c r="B22" s="71">
        <v>28</v>
      </c>
      <c r="C22" s="71" t="str">
        <f t="shared" si="0"/>
        <v>0x001C</v>
      </c>
      <c r="D22" s="73" t="s">
        <v>231</v>
      </c>
      <c r="E22" s="73" t="s">
        <v>637</v>
      </c>
      <c r="F22" s="73" t="s">
        <v>595</v>
      </c>
      <c r="G22" s="75" t="str">
        <f>CONCATENATE(D22,"=",B22)</f>
        <v>i_SPONT_DIAG_TRANSMISSION=28</v>
      </c>
      <c r="H22" s="73" t="s">
        <v>598</v>
      </c>
      <c r="I22" s="73" t="s">
        <v>598</v>
      </c>
      <c r="J22" s="74" t="s">
        <v>602</v>
      </c>
      <c r="K22" s="73">
        <v>0</v>
      </c>
      <c r="L22" s="73">
        <v>1</v>
      </c>
    </row>
    <row r="23" spans="1:12" s="83" customFormat="1" x14ac:dyDescent="0.25">
      <c r="A23" s="2">
        <v>21</v>
      </c>
      <c r="B23" s="2">
        <v>29</v>
      </c>
      <c r="C23" s="2" t="str">
        <f t="shared" si="0"/>
        <v>0x001D</v>
      </c>
      <c r="D23" s="4" t="s">
        <v>232</v>
      </c>
      <c r="E23" s="4" t="s">
        <v>636</v>
      </c>
      <c r="F23" s="4" t="s">
        <v>595</v>
      </c>
      <c r="G23" s="70" t="str">
        <f>CONCATENATE(D23,"=",B23)</f>
        <v>i_PLANT_ALARMS_TIME=29</v>
      </c>
      <c r="H23" s="4" t="s">
        <v>598</v>
      </c>
      <c r="I23" s="4" t="s">
        <v>598</v>
      </c>
      <c r="J23" s="5" t="s">
        <v>602</v>
      </c>
      <c r="K23" s="4">
        <v>0</v>
      </c>
      <c r="L23" s="4">
        <f>500*60*1000</f>
        <v>30000000</v>
      </c>
    </row>
    <row r="24" spans="1:12" s="83" customFormat="1" x14ac:dyDescent="0.25">
      <c r="A24" s="2">
        <v>22</v>
      </c>
      <c r="B24" s="2">
        <v>30</v>
      </c>
      <c r="C24" s="2" t="str">
        <f t="shared" si="0"/>
        <v>0x001E</v>
      </c>
      <c r="D24" s="4" t="s">
        <v>233</v>
      </c>
      <c r="E24" s="4" t="s">
        <v>636</v>
      </c>
      <c r="F24" s="4" t="s">
        <v>595</v>
      </c>
      <c r="G24" s="70" t="str">
        <f>CONCATENATE(D24,"=",B24)</f>
        <v>i_DOOR_ALARM_TIME=30</v>
      </c>
      <c r="H24" s="4" t="s">
        <v>598</v>
      </c>
      <c r="I24" s="4" t="s">
        <v>598</v>
      </c>
      <c r="J24" s="5" t="s">
        <v>602</v>
      </c>
      <c r="K24" s="4">
        <v>0</v>
      </c>
      <c r="L24" s="4">
        <f>500*60*1000</f>
        <v>30000000</v>
      </c>
    </row>
    <row r="25" spans="1:12" s="83" customFormat="1" x14ac:dyDescent="0.25">
      <c r="A25" s="2">
        <v>23</v>
      </c>
      <c r="B25" s="2">
        <v>31</v>
      </c>
      <c r="C25" s="2" t="str">
        <f t="shared" si="0"/>
        <v>0x001F</v>
      </c>
      <c r="D25" s="4" t="s">
        <v>234</v>
      </c>
      <c r="E25" s="4" t="s">
        <v>636</v>
      </c>
      <c r="F25" s="4" t="s">
        <v>595</v>
      </c>
      <c r="G25" s="70" t="str">
        <f>CONCATENATE(D25,"=",B25)</f>
        <v>i_OPEN_IMS_TRANSF_TIME=31</v>
      </c>
      <c r="H25" s="4" t="s">
        <v>598</v>
      </c>
      <c r="I25" s="4" t="s">
        <v>598</v>
      </c>
      <c r="J25" s="5" t="s">
        <v>602</v>
      </c>
      <c r="K25" s="4">
        <v>0</v>
      </c>
      <c r="L25" s="4">
        <f>30*1000</f>
        <v>30000</v>
      </c>
    </row>
    <row r="26" spans="1:12" x14ac:dyDescent="0.25">
      <c r="A26" s="71">
        <v>24</v>
      </c>
      <c r="B26" s="71">
        <v>32</v>
      </c>
      <c r="C26" s="71" t="str">
        <f t="shared" si="0"/>
        <v>0x0020</v>
      </c>
      <c r="D26" s="73" t="s">
        <v>235</v>
      </c>
      <c r="E26" s="73" t="s">
        <v>639</v>
      </c>
      <c r="F26" s="73" t="s">
        <v>596</v>
      </c>
      <c r="G26" s="75" t="str">
        <f>CONCATENATE(D26,"=",B26)</f>
        <v>i_CENTR_STAT_PHONE_NUM=32</v>
      </c>
      <c r="H26" s="73" t="s">
        <v>598</v>
      </c>
      <c r="I26" s="73" t="s">
        <v>598</v>
      </c>
      <c r="J26" s="74" t="s">
        <v>602</v>
      </c>
      <c r="K26" s="73">
        <v>0</v>
      </c>
      <c r="L26" s="73">
        <v>0</v>
      </c>
    </row>
    <row r="27" spans="1:12" x14ac:dyDescent="0.25">
      <c r="A27" s="71">
        <v>25</v>
      </c>
      <c r="B27" s="71">
        <v>33</v>
      </c>
      <c r="C27" s="71" t="str">
        <f t="shared" si="0"/>
        <v>0x0021</v>
      </c>
      <c r="D27" s="73" t="s">
        <v>236</v>
      </c>
      <c r="E27" s="73" t="s">
        <v>640</v>
      </c>
      <c r="F27" s="73" t="s">
        <v>596</v>
      </c>
      <c r="G27" s="75" t="str">
        <f>CONCATENATE(D27,"=",B27)</f>
        <v>i_STATION_IEC_ADDRESS=33</v>
      </c>
      <c r="H27" s="73" t="s">
        <v>598</v>
      </c>
      <c r="I27" s="73" t="s">
        <v>598</v>
      </c>
      <c r="J27" s="74" t="s">
        <v>602</v>
      </c>
      <c r="K27" s="73">
        <v>0</v>
      </c>
      <c r="L27" s="73">
        <v>65534</v>
      </c>
    </row>
    <row r="28" spans="1:12" x14ac:dyDescent="0.25">
      <c r="A28" s="2">
        <v>26</v>
      </c>
      <c r="B28" s="2">
        <v>41</v>
      </c>
      <c r="C28" s="2" t="str">
        <f t="shared" si="0"/>
        <v>0x0029</v>
      </c>
      <c r="D28" s="4" t="s">
        <v>237</v>
      </c>
      <c r="E28" s="4" t="s">
        <v>637</v>
      </c>
      <c r="F28" s="3" t="s">
        <v>597</v>
      </c>
      <c r="G28" s="70" t="str">
        <f>CONCATENATE(D28,"=",B28)</f>
        <v>i_TSD_SPONT=41</v>
      </c>
      <c r="H28" s="4" t="s">
        <v>598</v>
      </c>
      <c r="I28" s="4" t="s">
        <v>598</v>
      </c>
      <c r="J28" s="5" t="s">
        <v>602</v>
      </c>
      <c r="K28" s="4">
        <v>0</v>
      </c>
      <c r="L28" s="4">
        <v>1</v>
      </c>
    </row>
    <row r="29" spans="1:12" x14ac:dyDescent="0.25">
      <c r="A29" s="2">
        <v>27</v>
      </c>
      <c r="B29" s="2">
        <v>42</v>
      </c>
      <c r="C29" s="2" t="str">
        <f t="shared" si="0"/>
        <v>0x002A</v>
      </c>
      <c r="D29" s="4" t="s">
        <v>238</v>
      </c>
      <c r="E29" s="4" t="s">
        <v>636</v>
      </c>
      <c r="F29" s="3" t="s">
        <v>597</v>
      </c>
      <c r="G29" s="70" t="str">
        <f>CONCATENATE(D29,"=",B29)</f>
        <v>i_SPONT_DELAY_TIME=42</v>
      </c>
      <c r="H29" s="4" t="s">
        <v>598</v>
      </c>
      <c r="I29" s="4" t="s">
        <v>598</v>
      </c>
      <c r="J29" s="5" t="s">
        <v>602</v>
      </c>
      <c r="K29" s="4">
        <v>0</v>
      </c>
      <c r="L29" s="4">
        <f>500*60*1000</f>
        <v>30000000</v>
      </c>
    </row>
    <row r="30" spans="1:12" x14ac:dyDescent="0.25">
      <c r="A30" s="71">
        <v>28</v>
      </c>
      <c r="B30" s="71">
        <v>43</v>
      </c>
      <c r="C30" s="71" t="str">
        <f t="shared" si="0"/>
        <v>0x002B</v>
      </c>
      <c r="D30" s="73" t="s">
        <v>239</v>
      </c>
      <c r="E30" s="73" t="s">
        <v>638</v>
      </c>
      <c r="F30" s="72" t="s">
        <v>651</v>
      </c>
      <c r="G30" s="75" t="str">
        <f>CONCATENATE(D30,"=",B30)</f>
        <v>i_LOW_THRESHOLD=43</v>
      </c>
      <c r="H30" s="73" t="s">
        <v>598</v>
      </c>
      <c r="I30" s="73" t="s">
        <v>598</v>
      </c>
      <c r="J30" s="74" t="s">
        <v>602</v>
      </c>
      <c r="K30" s="73">
        <v>0</v>
      </c>
      <c r="L30" s="73">
        <v>100</v>
      </c>
    </row>
    <row r="31" spans="1:12" x14ac:dyDescent="0.25">
      <c r="A31" s="71">
        <v>29</v>
      </c>
      <c r="B31" s="71">
        <v>44</v>
      </c>
      <c r="C31" s="71" t="str">
        <f t="shared" si="0"/>
        <v>0x002C</v>
      </c>
      <c r="D31" s="73" t="s">
        <v>240</v>
      </c>
      <c r="E31" s="73" t="s">
        <v>638</v>
      </c>
      <c r="F31" s="72" t="s">
        <v>651</v>
      </c>
      <c r="G31" s="75" t="str">
        <f>CONCATENATE(D31,"=",B31)</f>
        <v>i_HIGH_THRESHOLD=44</v>
      </c>
      <c r="H31" s="73" t="s">
        <v>598</v>
      </c>
      <c r="I31" s="73" t="s">
        <v>598</v>
      </c>
      <c r="J31" s="74" t="s">
        <v>602</v>
      </c>
      <c r="K31" s="73">
        <v>0</v>
      </c>
      <c r="L31" s="73">
        <v>100</v>
      </c>
    </row>
    <row r="32" spans="1:12" x14ac:dyDescent="0.25">
      <c r="A32" s="71">
        <v>30</v>
      </c>
      <c r="B32" s="71">
        <v>45</v>
      </c>
      <c r="C32" s="71" t="str">
        <f t="shared" si="0"/>
        <v>0x002D</v>
      </c>
      <c r="D32" s="73" t="s">
        <v>241</v>
      </c>
      <c r="E32" s="73" t="s">
        <v>637</v>
      </c>
      <c r="F32" s="72" t="s">
        <v>651</v>
      </c>
      <c r="G32" s="75" t="str">
        <f>CONCATENATE(D32,"=",B32)</f>
        <v>i_LOW_THRESHOLD_EVENT=45</v>
      </c>
      <c r="H32" s="73" t="s">
        <v>598</v>
      </c>
      <c r="I32" s="73" t="s">
        <v>598</v>
      </c>
      <c r="J32" s="74" t="s">
        <v>602</v>
      </c>
      <c r="K32" s="73">
        <v>0</v>
      </c>
      <c r="L32" s="73">
        <v>1</v>
      </c>
    </row>
    <row r="33" spans="1:12" x14ac:dyDescent="0.25">
      <c r="A33" s="71">
        <v>31</v>
      </c>
      <c r="B33" s="71">
        <v>46</v>
      </c>
      <c r="C33" s="71" t="str">
        <f t="shared" si="0"/>
        <v>0x002E</v>
      </c>
      <c r="D33" s="73" t="s">
        <v>242</v>
      </c>
      <c r="E33" s="73" t="s">
        <v>637</v>
      </c>
      <c r="F33" s="72" t="s">
        <v>651</v>
      </c>
      <c r="G33" s="75" t="str">
        <f>CONCATENATE(D33,"=",B33)</f>
        <v>i_HIGH_THRESHOLD_EVENT=46</v>
      </c>
      <c r="H33" s="73" t="s">
        <v>598</v>
      </c>
      <c r="I33" s="73" t="s">
        <v>598</v>
      </c>
      <c r="J33" s="74" t="s">
        <v>602</v>
      </c>
      <c r="K33" s="73">
        <v>0</v>
      </c>
      <c r="L33" s="73">
        <v>1</v>
      </c>
    </row>
    <row r="34" spans="1:12" x14ac:dyDescent="0.25">
      <c r="A34" s="71">
        <v>32</v>
      </c>
      <c r="B34" s="71">
        <v>47</v>
      </c>
      <c r="C34" s="71" t="str">
        <f t="shared" si="0"/>
        <v>0x002F</v>
      </c>
      <c r="D34" s="73" t="s">
        <v>243</v>
      </c>
      <c r="E34" s="73" t="s">
        <v>637</v>
      </c>
      <c r="F34" s="72" t="s">
        <v>651</v>
      </c>
      <c r="G34" s="75" t="str">
        <f>CONCATENATE(D34,"=",B34)</f>
        <v>i_LOW_THRESHOLD_SPONT=47</v>
      </c>
      <c r="H34" s="73" t="s">
        <v>598</v>
      </c>
      <c r="I34" s="73" t="s">
        <v>598</v>
      </c>
      <c r="J34" s="74" t="s">
        <v>602</v>
      </c>
      <c r="K34" s="73">
        <v>0</v>
      </c>
      <c r="L34" s="73">
        <v>1</v>
      </c>
    </row>
    <row r="35" spans="1:12" x14ac:dyDescent="0.25">
      <c r="A35" s="71">
        <v>33</v>
      </c>
      <c r="B35" s="71">
        <v>48</v>
      </c>
      <c r="C35" s="71" t="str">
        <f t="shared" si="0"/>
        <v>0x0030</v>
      </c>
      <c r="D35" s="73" t="s">
        <v>244</v>
      </c>
      <c r="E35" s="73" t="s">
        <v>637</v>
      </c>
      <c r="F35" s="72" t="s">
        <v>651</v>
      </c>
      <c r="G35" s="75" t="str">
        <f>CONCATENATE(D35,"=",B35)</f>
        <v>i_HIGH_THRESHOLD_SPONT=48</v>
      </c>
      <c r="H35" s="73" t="s">
        <v>598</v>
      </c>
      <c r="I35" s="73" t="s">
        <v>598</v>
      </c>
      <c r="J35" s="74" t="s">
        <v>602</v>
      </c>
      <c r="K35" s="73">
        <v>0</v>
      </c>
      <c r="L35" s="73">
        <v>1</v>
      </c>
    </row>
    <row r="36" spans="1:12" s="84" customFormat="1" x14ac:dyDescent="0.25">
      <c r="A36" s="71">
        <v>34</v>
      </c>
      <c r="B36" s="71">
        <v>49</v>
      </c>
      <c r="C36" s="71" t="str">
        <f t="shared" si="0"/>
        <v>0x0031</v>
      </c>
      <c r="D36" s="77" t="s">
        <v>245</v>
      </c>
      <c r="E36" s="77" t="s">
        <v>638</v>
      </c>
      <c r="F36" s="72" t="s">
        <v>651</v>
      </c>
      <c r="G36" s="75" t="str">
        <f>CONCATENATE(D36,"=",B36)</f>
        <v>i_HYSTERESIS=49</v>
      </c>
      <c r="H36" s="73" t="s">
        <v>598</v>
      </c>
      <c r="I36" s="73" t="s">
        <v>598</v>
      </c>
      <c r="J36" s="78" t="s">
        <v>602</v>
      </c>
      <c r="K36" s="77">
        <v>0</v>
      </c>
      <c r="L36" s="77">
        <v>20</v>
      </c>
    </row>
    <row r="37" spans="1:12" x14ac:dyDescent="0.25">
      <c r="A37" s="71">
        <v>35</v>
      </c>
      <c r="B37" s="71">
        <v>50</v>
      </c>
      <c r="C37" s="71" t="str">
        <f t="shared" si="0"/>
        <v>0x0032</v>
      </c>
      <c r="D37" s="73" t="s">
        <v>246</v>
      </c>
      <c r="E37" s="73" t="s">
        <v>637</v>
      </c>
      <c r="F37" s="72" t="s">
        <v>651</v>
      </c>
      <c r="G37" s="75" t="str">
        <f>CONCATENATE(D37,"=",B37)</f>
        <v>i_ACTIVATE_TREND=50</v>
      </c>
      <c r="H37" s="73" t="s">
        <v>598</v>
      </c>
      <c r="I37" s="73" t="s">
        <v>598</v>
      </c>
      <c r="J37" s="74" t="s">
        <v>602</v>
      </c>
      <c r="K37" s="73">
        <v>0</v>
      </c>
      <c r="L37" s="73">
        <v>1</v>
      </c>
    </row>
    <row r="38" spans="1:12" x14ac:dyDescent="0.25">
      <c r="A38" s="71">
        <v>36</v>
      </c>
      <c r="B38" s="71">
        <v>100</v>
      </c>
      <c r="C38" s="71" t="str">
        <f t="shared" si="0"/>
        <v>0x0064</v>
      </c>
      <c r="D38" s="73" t="s">
        <v>247</v>
      </c>
      <c r="E38" s="73" t="s">
        <v>639</v>
      </c>
      <c r="F38" s="73" t="s">
        <v>595</v>
      </c>
      <c r="G38" s="75" t="str">
        <f>CONCATENATE(D38,"=",B38)</f>
        <v>i_DAYLIGHT_DESC=100</v>
      </c>
      <c r="H38" s="73" t="s">
        <v>598</v>
      </c>
      <c r="I38" s="73" t="s">
        <v>598</v>
      </c>
      <c r="J38" s="74" t="s">
        <v>602</v>
      </c>
      <c r="K38" s="72">
        <v>0</v>
      </c>
      <c r="L38" s="72">
        <v>0</v>
      </c>
    </row>
    <row r="39" spans="1:12" x14ac:dyDescent="0.25">
      <c r="A39" s="71">
        <v>37</v>
      </c>
      <c r="B39" s="71">
        <v>101</v>
      </c>
      <c r="C39" s="71" t="str">
        <f t="shared" si="0"/>
        <v>0x0065</v>
      </c>
      <c r="D39" s="73" t="s">
        <v>248</v>
      </c>
      <c r="E39" s="73" t="s">
        <v>637</v>
      </c>
      <c r="F39" s="73" t="s">
        <v>595</v>
      </c>
      <c r="G39" s="75" t="str">
        <f>CONCATENATE(D39,"=",B39)</f>
        <v>i_DEF_TIPO_UE=101</v>
      </c>
      <c r="H39" s="73" t="s">
        <v>598</v>
      </c>
      <c r="I39" s="73" t="s">
        <v>598</v>
      </c>
      <c r="J39" s="74" t="s">
        <v>602</v>
      </c>
      <c r="K39" s="72">
        <v>0</v>
      </c>
      <c r="L39" s="72">
        <v>1</v>
      </c>
    </row>
    <row r="40" spans="1:12" x14ac:dyDescent="0.25">
      <c r="A40" s="71">
        <v>38</v>
      </c>
      <c r="B40" s="71">
        <v>102</v>
      </c>
      <c r="C40" s="71" t="str">
        <f t="shared" si="0"/>
        <v>0x0066</v>
      </c>
      <c r="D40" s="79" t="s">
        <v>249</v>
      </c>
      <c r="E40" s="73" t="s">
        <v>637</v>
      </c>
      <c r="F40" s="73" t="s">
        <v>595</v>
      </c>
      <c r="G40" s="75" t="str">
        <f>CONCATENATE(D40,"=",B40)</f>
        <v>i_DEF_TIPO_UE_HW=102</v>
      </c>
      <c r="H40" s="73" t="s">
        <v>599</v>
      </c>
      <c r="I40" s="73" t="s">
        <v>599</v>
      </c>
      <c r="J40" s="74" t="s">
        <v>602</v>
      </c>
      <c r="K40" s="72">
        <v>0</v>
      </c>
      <c r="L40" s="72">
        <v>1</v>
      </c>
    </row>
    <row r="41" spans="1:12" x14ac:dyDescent="0.25">
      <c r="A41" s="71">
        <v>39</v>
      </c>
      <c r="B41" s="71">
        <v>103</v>
      </c>
      <c r="C41" s="71" t="str">
        <f t="shared" si="0"/>
        <v>0x0067</v>
      </c>
      <c r="D41" s="73" t="s">
        <v>250</v>
      </c>
      <c r="E41" s="73" t="s">
        <v>637</v>
      </c>
      <c r="F41" s="72" t="s">
        <v>651</v>
      </c>
      <c r="G41" s="75" t="str">
        <f>CONCATENATE(D41,"=",B41)</f>
        <v>i_RANGE=103</v>
      </c>
      <c r="H41" s="73" t="s">
        <v>598</v>
      </c>
      <c r="I41" s="73" t="s">
        <v>598</v>
      </c>
      <c r="J41" s="74" t="s">
        <v>602</v>
      </c>
      <c r="K41" s="73">
        <v>0</v>
      </c>
      <c r="L41" s="73">
        <v>1</v>
      </c>
    </row>
    <row r="42" spans="1:12" x14ac:dyDescent="0.25">
      <c r="A42" s="71">
        <v>40</v>
      </c>
      <c r="B42" s="71">
        <v>104</v>
      </c>
      <c r="C42" s="71" t="str">
        <f t="shared" si="0"/>
        <v>0x0068</v>
      </c>
      <c r="D42" s="73" t="s">
        <v>251</v>
      </c>
      <c r="E42" s="73" t="s">
        <v>637</v>
      </c>
      <c r="F42" s="72" t="s">
        <v>651</v>
      </c>
      <c r="G42" s="75" t="str">
        <f>CONCATENATE(D42,"=",B42)</f>
        <v>i_INVERS_SEGNO=104</v>
      </c>
      <c r="H42" s="73" t="s">
        <v>598</v>
      </c>
      <c r="I42" s="73" t="s">
        <v>598</v>
      </c>
      <c r="J42" s="74" t="s">
        <v>602</v>
      </c>
      <c r="K42" s="73">
        <v>0</v>
      </c>
      <c r="L42" s="73">
        <v>1</v>
      </c>
    </row>
    <row r="43" spans="1:12" x14ac:dyDescent="0.25">
      <c r="A43" s="71">
        <v>41</v>
      </c>
      <c r="B43" s="71">
        <v>105</v>
      </c>
      <c r="C43" s="71" t="str">
        <f t="shared" si="0"/>
        <v>0x0069</v>
      </c>
      <c r="D43" s="73" t="s">
        <v>252</v>
      </c>
      <c r="E43" s="73" t="s">
        <v>638</v>
      </c>
      <c r="F43" s="72" t="s">
        <v>651</v>
      </c>
      <c r="G43" s="75" t="str">
        <f>CONCATENATE(D43,"=",B43)</f>
        <v>i_OFFSET_MIS=105</v>
      </c>
      <c r="H43" s="73" t="s">
        <v>598</v>
      </c>
      <c r="I43" s="73" t="s">
        <v>598</v>
      </c>
      <c r="J43" s="74" t="s">
        <v>602</v>
      </c>
      <c r="K43" s="73">
        <v>-999</v>
      </c>
      <c r="L43" s="73">
        <v>999</v>
      </c>
    </row>
    <row r="44" spans="1:12" x14ac:dyDescent="0.25">
      <c r="A44" s="71">
        <v>42</v>
      </c>
      <c r="B44" s="71">
        <v>106</v>
      </c>
      <c r="C44" s="71" t="str">
        <f t="shared" si="0"/>
        <v>0x006A</v>
      </c>
      <c r="D44" s="73" t="s">
        <v>253</v>
      </c>
      <c r="E44" s="73" t="s">
        <v>639</v>
      </c>
      <c r="F44" s="73" t="s">
        <v>596</v>
      </c>
      <c r="G44" s="75" t="str">
        <f>CONCATENATE(D44,"=",B44)</f>
        <v>i_CENTR_STAT_PHONE_I_NUM=106</v>
      </c>
      <c r="H44" s="73" t="s">
        <v>598</v>
      </c>
      <c r="I44" s="73" t="s">
        <v>598</v>
      </c>
      <c r="J44" s="74" t="s">
        <v>602</v>
      </c>
      <c r="K44" s="73">
        <v>0</v>
      </c>
      <c r="L44" s="73">
        <v>0</v>
      </c>
    </row>
    <row r="45" spans="1:12" x14ac:dyDescent="0.25">
      <c r="A45" s="71">
        <v>43</v>
      </c>
      <c r="B45" s="71">
        <v>107</v>
      </c>
      <c r="C45" s="71" t="str">
        <f t="shared" si="0"/>
        <v>0x006B</v>
      </c>
      <c r="D45" s="73" t="s">
        <v>254</v>
      </c>
      <c r="E45" s="73" t="s">
        <v>639</v>
      </c>
      <c r="F45" s="73" t="s">
        <v>596</v>
      </c>
      <c r="G45" s="75" t="str">
        <f>CONCATENATE(D45,"=",B45)</f>
        <v>i_CENTR_STAT_PHONE_II_NUM=107</v>
      </c>
      <c r="H45" s="73" t="s">
        <v>598</v>
      </c>
      <c r="I45" s="73" t="s">
        <v>598</v>
      </c>
      <c r="J45" s="74" t="s">
        <v>602</v>
      </c>
      <c r="K45" s="73">
        <v>0</v>
      </c>
      <c r="L45" s="73">
        <v>0</v>
      </c>
    </row>
    <row r="46" spans="1:12" x14ac:dyDescent="0.25">
      <c r="A46" s="71">
        <v>44</v>
      </c>
      <c r="B46" s="71">
        <v>108</v>
      </c>
      <c r="C46" s="71" t="str">
        <f t="shared" si="0"/>
        <v>0x006C</v>
      </c>
      <c r="D46" s="73" t="s">
        <v>255</v>
      </c>
      <c r="E46" s="73" t="s">
        <v>637</v>
      </c>
      <c r="F46" s="73" t="s">
        <v>596</v>
      </c>
      <c r="G46" s="75" t="str">
        <f>CONCATENATE(D46,"=",B46)</f>
        <v>i_CENTR_STAT_PHONE_POLICY=108</v>
      </c>
      <c r="H46" s="73" t="s">
        <v>598</v>
      </c>
      <c r="I46" s="73" t="s">
        <v>598</v>
      </c>
      <c r="J46" s="74" t="s">
        <v>602</v>
      </c>
      <c r="K46" s="73">
        <v>1</v>
      </c>
      <c r="L46" s="73">
        <v>2</v>
      </c>
    </row>
    <row r="47" spans="1:12" x14ac:dyDescent="0.25">
      <c r="A47" s="71">
        <v>45</v>
      </c>
      <c r="B47" s="71">
        <v>109</v>
      </c>
      <c r="C47" s="71" t="str">
        <f t="shared" si="0"/>
        <v>0x006D</v>
      </c>
      <c r="D47" s="73" t="s">
        <v>256</v>
      </c>
      <c r="E47" s="73" t="s">
        <v>637</v>
      </c>
      <c r="F47" s="73" t="s">
        <v>596</v>
      </c>
      <c r="G47" s="75" t="str">
        <f>CONCATENATE(D47,"=",B47)</f>
        <v>i_RTU_TIPO_DCE=109</v>
      </c>
      <c r="H47" s="73" t="s">
        <v>598</v>
      </c>
      <c r="I47" s="73" t="s">
        <v>598</v>
      </c>
      <c r="J47" s="74" t="s">
        <v>602</v>
      </c>
      <c r="K47" s="73">
        <v>0</v>
      </c>
      <c r="L47" s="73">
        <v>2</v>
      </c>
    </row>
    <row r="48" spans="1:12" x14ac:dyDescent="0.25">
      <c r="A48" s="71">
        <v>46</v>
      </c>
      <c r="B48" s="71">
        <v>110</v>
      </c>
      <c r="C48" s="71" t="str">
        <f t="shared" si="0"/>
        <v>0x006E</v>
      </c>
      <c r="D48" s="73" t="s">
        <v>257</v>
      </c>
      <c r="E48" s="73" t="s">
        <v>640</v>
      </c>
      <c r="F48" s="73" t="s">
        <v>596</v>
      </c>
      <c r="G48" s="75" t="str">
        <f>CONCATENATE(D48,"=",B48)</f>
        <v>i_RTU_BAUDRATE=110</v>
      </c>
      <c r="H48" s="73" t="s">
        <v>598</v>
      </c>
      <c r="I48" s="73" t="s">
        <v>598</v>
      </c>
      <c r="J48" s="74" t="s">
        <v>602</v>
      </c>
      <c r="K48" s="73">
        <v>300</v>
      </c>
      <c r="L48" s="73">
        <v>19200</v>
      </c>
    </row>
    <row r="49" spans="1:12" x14ac:dyDescent="0.25">
      <c r="A49" s="71">
        <v>47</v>
      </c>
      <c r="B49" s="71">
        <v>111</v>
      </c>
      <c r="C49" s="71" t="str">
        <f t="shared" si="0"/>
        <v>0x006F</v>
      </c>
      <c r="D49" s="73" t="s">
        <v>258</v>
      </c>
      <c r="E49" s="73" t="s">
        <v>637</v>
      </c>
      <c r="F49" s="73" t="s">
        <v>596</v>
      </c>
      <c r="G49" s="75" t="str">
        <f>CONCATENATE(D49,"=",B49)</f>
        <v>i_RTU_PARITY=111</v>
      </c>
      <c r="H49" s="73" t="s">
        <v>598</v>
      </c>
      <c r="I49" s="73" t="s">
        <v>598</v>
      </c>
      <c r="J49" s="74" t="s">
        <v>602</v>
      </c>
      <c r="K49" s="73">
        <v>0</v>
      </c>
      <c r="L49" s="73">
        <v>2</v>
      </c>
    </row>
    <row r="50" spans="1:12" x14ac:dyDescent="0.25">
      <c r="A50" s="71">
        <v>48</v>
      </c>
      <c r="B50" s="71">
        <v>112</v>
      </c>
      <c r="C50" s="71" t="str">
        <f t="shared" si="0"/>
        <v>0x0070</v>
      </c>
      <c r="D50" s="73" t="s">
        <v>259</v>
      </c>
      <c r="E50" s="73" t="s">
        <v>637</v>
      </c>
      <c r="F50" s="73" t="s">
        <v>596</v>
      </c>
      <c r="G50" s="75" t="str">
        <f>CONCATENATE(D50,"=",B50)</f>
        <v>i_RTU_HW_CTRL=112</v>
      </c>
      <c r="H50" s="73" t="s">
        <v>598</v>
      </c>
      <c r="I50" s="73" t="s">
        <v>598</v>
      </c>
      <c r="J50" s="74" t="s">
        <v>602</v>
      </c>
      <c r="K50" s="73">
        <v>0</v>
      </c>
      <c r="L50" s="73">
        <v>1</v>
      </c>
    </row>
    <row r="51" spans="1:12" x14ac:dyDescent="0.25">
      <c r="A51" s="71">
        <v>49</v>
      </c>
      <c r="B51" s="71">
        <v>113</v>
      </c>
      <c r="C51" s="71" t="str">
        <f t="shared" si="0"/>
        <v>0x0071</v>
      </c>
      <c r="D51" s="73" t="s">
        <v>260</v>
      </c>
      <c r="E51" s="73" t="s">
        <v>636</v>
      </c>
      <c r="F51" s="73" t="s">
        <v>596</v>
      </c>
      <c r="G51" s="75" t="str">
        <f>CONCATENATE(D51,"=",B51)</f>
        <v>i_RTU_ALZO_P=113</v>
      </c>
      <c r="H51" s="73" t="s">
        <v>598</v>
      </c>
      <c r="I51" s="73" t="s">
        <v>598</v>
      </c>
      <c r="J51" s="74" t="s">
        <v>602</v>
      </c>
      <c r="K51" s="73">
        <v>0</v>
      </c>
      <c r="L51" s="73">
        <f>1000*1000</f>
        <v>1000000</v>
      </c>
    </row>
    <row r="52" spans="1:12" x14ac:dyDescent="0.25">
      <c r="A52" s="71">
        <v>50</v>
      </c>
      <c r="B52" s="71">
        <v>114</v>
      </c>
      <c r="C52" s="71" t="str">
        <f t="shared" si="0"/>
        <v>0x0072</v>
      </c>
      <c r="D52" s="73" t="s">
        <v>261</v>
      </c>
      <c r="E52" s="73" t="s">
        <v>636</v>
      </c>
      <c r="F52" s="73" t="s">
        <v>596</v>
      </c>
      <c r="G52" s="75" t="str">
        <f>CONCATENATE(D52,"=",B52)</f>
        <v>i_RTU_ABB_P=114</v>
      </c>
      <c r="H52" s="73" t="s">
        <v>598</v>
      </c>
      <c r="I52" s="73" t="s">
        <v>598</v>
      </c>
      <c r="J52" s="74" t="s">
        <v>602</v>
      </c>
      <c r="K52" s="73">
        <v>0</v>
      </c>
      <c r="L52" s="73">
        <f>1000*1000</f>
        <v>1000000</v>
      </c>
    </row>
    <row r="53" spans="1:12" x14ac:dyDescent="0.25">
      <c r="A53" s="71">
        <v>51</v>
      </c>
      <c r="B53" s="71">
        <v>115</v>
      </c>
      <c r="C53" s="71" t="str">
        <f t="shared" si="0"/>
        <v>0x0073</v>
      </c>
      <c r="D53" s="73" t="s">
        <v>262</v>
      </c>
      <c r="E53" s="73" t="s">
        <v>641</v>
      </c>
      <c r="F53" s="73" t="s">
        <v>596</v>
      </c>
      <c r="G53" s="75" t="str">
        <f>CONCATENATE(D53,"=",B53)</f>
        <v>i_RTU_INIT_STR=115</v>
      </c>
      <c r="H53" s="73" t="s">
        <v>598</v>
      </c>
      <c r="I53" s="73" t="s">
        <v>598</v>
      </c>
      <c r="J53" s="74" t="s">
        <v>602</v>
      </c>
      <c r="K53" s="73">
        <v>0</v>
      </c>
      <c r="L53" s="73">
        <v>0</v>
      </c>
    </row>
    <row r="54" spans="1:12" x14ac:dyDescent="0.25">
      <c r="A54" s="71">
        <v>52</v>
      </c>
      <c r="B54" s="71">
        <v>116</v>
      </c>
      <c r="C54" s="71" t="str">
        <f t="shared" si="0"/>
        <v>0x0074</v>
      </c>
      <c r="D54" s="73" t="s">
        <v>263</v>
      </c>
      <c r="E54" s="73" t="s">
        <v>641</v>
      </c>
      <c r="F54" s="73" t="s">
        <v>596</v>
      </c>
      <c r="G54" s="75" t="str">
        <f>CONCATENATE(D54,"=",B54)</f>
        <v>i_RTU_HANGUP_STR=116</v>
      </c>
      <c r="H54" s="73" t="s">
        <v>598</v>
      </c>
      <c r="I54" s="73" t="s">
        <v>598</v>
      </c>
      <c r="J54" s="74" t="s">
        <v>602</v>
      </c>
      <c r="K54" s="73">
        <v>0</v>
      </c>
      <c r="L54" s="73">
        <v>0</v>
      </c>
    </row>
    <row r="55" spans="1:12" x14ac:dyDescent="0.25">
      <c r="A55" s="2">
        <v>53</v>
      </c>
      <c r="B55" s="2">
        <v>117</v>
      </c>
      <c r="C55" s="2" t="str">
        <f t="shared" si="0"/>
        <v>0x0075</v>
      </c>
      <c r="D55" s="4" t="s">
        <v>264</v>
      </c>
      <c r="E55" s="4" t="s">
        <v>637</v>
      </c>
      <c r="F55" s="3" t="s">
        <v>597</v>
      </c>
      <c r="G55" s="70" t="str">
        <f>CONCATENATE(D55,"=",B55)</f>
        <v>i_TSD_TYPE=117</v>
      </c>
      <c r="H55" s="4" t="s">
        <v>598</v>
      </c>
      <c r="I55" s="4" t="s">
        <v>598</v>
      </c>
      <c r="J55" s="5" t="s">
        <v>602</v>
      </c>
      <c r="K55" s="4">
        <v>0</v>
      </c>
      <c r="L55" s="4">
        <v>3</v>
      </c>
    </row>
    <row r="56" spans="1:12" x14ac:dyDescent="0.25">
      <c r="A56" s="2">
        <v>54</v>
      </c>
      <c r="B56" s="2">
        <v>118</v>
      </c>
      <c r="C56" s="2" t="str">
        <f t="shared" si="0"/>
        <v>0x0076</v>
      </c>
      <c r="D56" s="4" t="s">
        <v>265</v>
      </c>
      <c r="E56" s="4" t="s">
        <v>637</v>
      </c>
      <c r="F56" s="3" t="s">
        <v>597</v>
      </c>
      <c r="G56" s="70" t="str">
        <f>CONCATENATE(D56,"=",B56)</f>
        <v>i_TSD_STATO_RIPOSO=118</v>
      </c>
      <c r="H56" s="4" t="s">
        <v>598</v>
      </c>
      <c r="I56" s="4" t="s">
        <v>598</v>
      </c>
      <c r="J56" s="5" t="s">
        <v>602</v>
      </c>
      <c r="K56" s="4">
        <v>0</v>
      </c>
      <c r="L56" s="4">
        <v>1</v>
      </c>
    </row>
    <row r="57" spans="1:12" x14ac:dyDescent="0.25">
      <c r="A57" s="2">
        <v>55</v>
      </c>
      <c r="B57" s="2">
        <v>119</v>
      </c>
      <c r="C57" s="2" t="str">
        <f t="shared" si="0"/>
        <v>0x0077</v>
      </c>
      <c r="D57" s="4" t="s">
        <v>266</v>
      </c>
      <c r="E57" s="4" t="s">
        <v>636</v>
      </c>
      <c r="F57" s="3" t="s">
        <v>597</v>
      </c>
      <c r="G57" s="70" t="str">
        <f>CONCATENATE(D57,"=",B57)</f>
        <v>i_TSD_AR_TIME=119</v>
      </c>
      <c r="H57" s="4" t="s">
        <v>598</v>
      </c>
      <c r="I57" s="4" t="s">
        <v>598</v>
      </c>
      <c r="J57" s="5" t="s">
        <v>602</v>
      </c>
      <c r="K57" s="4">
        <v>0</v>
      </c>
      <c r="L57" s="4">
        <f>1000*1000</f>
        <v>1000000</v>
      </c>
    </row>
    <row r="58" spans="1:12" x14ac:dyDescent="0.25">
      <c r="A58" s="2">
        <v>56</v>
      </c>
      <c r="B58" s="2">
        <v>120</v>
      </c>
      <c r="C58" s="2" t="str">
        <f t="shared" si="0"/>
        <v>0x0078</v>
      </c>
      <c r="D58" s="4" t="s">
        <v>267</v>
      </c>
      <c r="E58" s="4" t="s">
        <v>637</v>
      </c>
      <c r="F58" s="3" t="s">
        <v>597</v>
      </c>
      <c r="G58" s="70" t="str">
        <f>CONCATENATE(D58,"=",B58)</f>
        <v>i_TSD_GEN_EVE=120</v>
      </c>
      <c r="H58" s="4" t="s">
        <v>598</v>
      </c>
      <c r="I58" s="4" t="s">
        <v>598</v>
      </c>
      <c r="J58" s="5" t="s">
        <v>602</v>
      </c>
      <c r="K58" s="4">
        <v>0</v>
      </c>
      <c r="L58" s="4">
        <v>3</v>
      </c>
    </row>
    <row r="59" spans="1:12" x14ac:dyDescent="0.25">
      <c r="A59" s="2">
        <v>57</v>
      </c>
      <c r="B59" s="2">
        <v>121</v>
      </c>
      <c r="C59" s="2" t="str">
        <f t="shared" si="0"/>
        <v>0x0079</v>
      </c>
      <c r="D59" s="4" t="s">
        <v>268</v>
      </c>
      <c r="E59" s="4" t="s">
        <v>637</v>
      </c>
      <c r="F59" s="3" t="s">
        <v>597</v>
      </c>
      <c r="G59" s="70" t="str">
        <f>CONCATENATE(D59,"=",B59)</f>
        <v>i_TSD_SPONT_EVE=121</v>
      </c>
      <c r="H59" s="4" t="s">
        <v>598</v>
      </c>
      <c r="I59" s="4" t="s">
        <v>598</v>
      </c>
      <c r="J59" s="5" t="s">
        <v>602</v>
      </c>
      <c r="K59" s="4">
        <v>0</v>
      </c>
      <c r="L59" s="4">
        <v>1</v>
      </c>
    </row>
    <row r="60" spans="1:12" x14ac:dyDescent="0.25">
      <c r="A60" s="71">
        <v>58</v>
      </c>
      <c r="B60" s="71">
        <v>122</v>
      </c>
      <c r="C60" s="71" t="str">
        <f t="shared" si="0"/>
        <v>0x007A</v>
      </c>
      <c r="D60" s="79" t="s">
        <v>269</v>
      </c>
      <c r="E60" s="73" t="s">
        <v>637</v>
      </c>
      <c r="F60" s="72" t="s">
        <v>597</v>
      </c>
      <c r="G60" s="75" t="str">
        <f>CONCATENATE(D60,"=",B60)</f>
        <v>i_DO_TIPO_USCITA=122</v>
      </c>
      <c r="H60" s="73" t="s">
        <v>598</v>
      </c>
      <c r="I60" s="73" t="s">
        <v>598</v>
      </c>
      <c r="J60" s="74" t="s">
        <v>602</v>
      </c>
      <c r="K60" s="73">
        <v>0</v>
      </c>
      <c r="L60" s="73">
        <v>1</v>
      </c>
    </row>
    <row r="61" spans="1:12" x14ac:dyDescent="0.25">
      <c r="A61" s="71">
        <v>59</v>
      </c>
      <c r="B61" s="71">
        <v>123</v>
      </c>
      <c r="C61" s="71" t="str">
        <f t="shared" si="0"/>
        <v>0x007B</v>
      </c>
      <c r="D61" s="73" t="s">
        <v>270</v>
      </c>
      <c r="E61" s="73" t="s">
        <v>636</v>
      </c>
      <c r="F61" s="72" t="s">
        <v>597</v>
      </c>
      <c r="G61" s="75" t="str">
        <f>CONCATENATE(D61,"=",B61)</f>
        <v>i_DO_IMP_TIME=123</v>
      </c>
      <c r="H61" s="73" t="s">
        <v>598</v>
      </c>
      <c r="I61" s="73" t="s">
        <v>598</v>
      </c>
      <c r="J61" s="74" t="s">
        <v>602</v>
      </c>
      <c r="K61" s="73">
        <v>0</v>
      </c>
      <c r="L61" s="73">
        <f>1000*1000</f>
        <v>1000000</v>
      </c>
    </row>
    <row r="62" spans="1:12" x14ac:dyDescent="0.25">
      <c r="A62" s="71">
        <v>60</v>
      </c>
      <c r="B62" s="71">
        <v>124</v>
      </c>
      <c r="C62" s="71" t="str">
        <f t="shared" si="0"/>
        <v>0x007C</v>
      </c>
      <c r="D62" s="73" t="s">
        <v>271</v>
      </c>
      <c r="E62" s="73" t="s">
        <v>637</v>
      </c>
      <c r="F62" s="72" t="s">
        <v>597</v>
      </c>
      <c r="G62" s="75" t="str">
        <f>CONCATENATE(D62,"=",B62)</f>
        <v>i_DEF_SN=124</v>
      </c>
      <c r="H62" s="73" t="s">
        <v>598</v>
      </c>
      <c r="I62" s="73" t="s">
        <v>599</v>
      </c>
      <c r="J62" s="74" t="s">
        <v>601</v>
      </c>
      <c r="K62" s="73">
        <v>0</v>
      </c>
      <c r="L62" s="73">
        <v>1</v>
      </c>
    </row>
    <row r="63" spans="1:12" x14ac:dyDescent="0.25">
      <c r="A63" s="71">
        <v>61</v>
      </c>
      <c r="B63" s="71">
        <v>125</v>
      </c>
      <c r="C63" s="71" t="str">
        <f t="shared" si="0"/>
        <v>0x007D</v>
      </c>
      <c r="D63" s="73" t="s">
        <v>272</v>
      </c>
      <c r="E63" s="73" t="s">
        <v>637</v>
      </c>
      <c r="F63" s="72" t="s">
        <v>597</v>
      </c>
      <c r="G63" s="75" t="str">
        <f>CONCATENATE(D63,"=",B63)</f>
        <v>i_DEF_SA=125</v>
      </c>
      <c r="H63" s="73" t="s">
        <v>598</v>
      </c>
      <c r="I63" s="73" t="s">
        <v>599</v>
      </c>
      <c r="J63" s="74" t="s">
        <v>601</v>
      </c>
      <c r="K63" s="73">
        <v>0</v>
      </c>
      <c r="L63" s="73">
        <v>1</v>
      </c>
    </row>
    <row r="64" spans="1:12" x14ac:dyDescent="0.25">
      <c r="A64" s="71">
        <v>62</v>
      </c>
      <c r="B64" s="71">
        <v>126</v>
      </c>
      <c r="C64" s="71" t="str">
        <f t="shared" si="0"/>
        <v>0x007E</v>
      </c>
      <c r="D64" s="73" t="s">
        <v>273</v>
      </c>
      <c r="E64" s="73" t="s">
        <v>637</v>
      </c>
      <c r="F64" s="72" t="s">
        <v>597</v>
      </c>
      <c r="G64" s="75" t="str">
        <f>CONCATENATE(D64,"=",B64)</f>
        <v>i_CV=126</v>
      </c>
      <c r="H64" s="73" t="s">
        <v>598</v>
      </c>
      <c r="I64" s="73" t="s">
        <v>599</v>
      </c>
      <c r="J64" s="74" t="s">
        <v>601</v>
      </c>
      <c r="K64" s="73">
        <v>0</v>
      </c>
      <c r="L64" s="73">
        <v>1</v>
      </c>
    </row>
    <row r="65" spans="1:12" x14ac:dyDescent="0.25">
      <c r="A65" s="71">
        <v>63</v>
      </c>
      <c r="B65" s="71">
        <v>127</v>
      </c>
      <c r="C65" s="71" t="str">
        <f t="shared" si="0"/>
        <v>0x007F</v>
      </c>
      <c r="D65" s="73" t="s">
        <v>274</v>
      </c>
      <c r="E65" s="73" t="s">
        <v>637</v>
      </c>
      <c r="F65" s="72" t="s">
        <v>597</v>
      </c>
      <c r="G65" s="75" t="str">
        <f>CONCATENATE(D65,"=",B65)</f>
        <v>i_INIT_AP=127</v>
      </c>
      <c r="H65" s="73" t="s">
        <v>598</v>
      </c>
      <c r="I65" s="73" t="s">
        <v>599</v>
      </c>
      <c r="J65" s="74" t="s">
        <v>601</v>
      </c>
      <c r="K65" s="73">
        <v>0</v>
      </c>
      <c r="L65" s="73">
        <v>1</v>
      </c>
    </row>
    <row r="66" spans="1:12" x14ac:dyDescent="0.25">
      <c r="A66" s="71">
        <v>64</v>
      </c>
      <c r="B66" s="71">
        <v>128</v>
      </c>
      <c r="C66" s="71" t="str">
        <f t="shared" si="0"/>
        <v>0x0080</v>
      </c>
      <c r="D66" s="73" t="s">
        <v>275</v>
      </c>
      <c r="E66" s="73" t="s">
        <v>637</v>
      </c>
      <c r="F66" s="72" t="s">
        <v>597</v>
      </c>
      <c r="G66" s="75" t="str">
        <f>CONCATENATE(D66,"=",B66)</f>
        <v>i_RR=128</v>
      </c>
      <c r="H66" s="73" t="s">
        <v>598</v>
      </c>
      <c r="I66" s="73" t="s">
        <v>599</v>
      </c>
      <c r="J66" s="74" t="s">
        <v>601</v>
      </c>
      <c r="K66" s="73">
        <v>0</v>
      </c>
      <c r="L66" s="73">
        <v>1</v>
      </c>
    </row>
    <row r="67" spans="1:12" x14ac:dyDescent="0.25">
      <c r="A67" s="71">
        <v>65</v>
      </c>
      <c r="B67" s="71">
        <v>129</v>
      </c>
      <c r="C67" s="71" t="str">
        <f t="shared" ref="C67:C130" si="1">CONCATENATE("0x",DEC2HEX(B67,4))</f>
        <v>0x0081</v>
      </c>
      <c r="D67" s="73" t="s">
        <v>276</v>
      </c>
      <c r="E67" s="73" t="s">
        <v>637</v>
      </c>
      <c r="F67" s="72" t="s">
        <v>597</v>
      </c>
      <c r="G67" s="75" t="str">
        <f>CONCATENATE(D67,"=",B67)</f>
        <v>i_INT=129</v>
      </c>
      <c r="H67" s="73" t="s">
        <v>598</v>
      </c>
      <c r="I67" s="73" t="s">
        <v>599</v>
      </c>
      <c r="J67" s="74" t="s">
        <v>601</v>
      </c>
      <c r="K67" s="73">
        <v>0</v>
      </c>
      <c r="L67" s="73">
        <v>1</v>
      </c>
    </row>
    <row r="68" spans="1:12" s="83" customFormat="1" x14ac:dyDescent="0.25">
      <c r="A68" s="71">
        <v>66</v>
      </c>
      <c r="B68" s="71">
        <v>130</v>
      </c>
      <c r="C68" s="71" t="str">
        <f t="shared" si="1"/>
        <v>0x0082</v>
      </c>
      <c r="D68" s="73" t="s">
        <v>277</v>
      </c>
      <c r="E68" s="73" t="s">
        <v>636</v>
      </c>
      <c r="F68" s="72" t="s">
        <v>597</v>
      </c>
      <c r="G68" s="75" t="str">
        <f>CONCATENATE(D68,"=",B68)</f>
        <v>i_T61=130</v>
      </c>
      <c r="H68" s="73" t="s">
        <v>598</v>
      </c>
      <c r="I68" s="73" t="s">
        <v>599</v>
      </c>
      <c r="J68" s="74" t="s">
        <v>601</v>
      </c>
      <c r="K68" s="73">
        <v>0</v>
      </c>
      <c r="L68" s="73">
        <f t="shared" ref="L68:L74" si="2">1000*1000</f>
        <v>1000000</v>
      </c>
    </row>
    <row r="69" spans="1:12" s="83" customFormat="1" x14ac:dyDescent="0.25">
      <c r="A69" s="71">
        <v>67</v>
      </c>
      <c r="B69" s="71">
        <v>131</v>
      </c>
      <c r="C69" s="71" t="str">
        <f t="shared" si="1"/>
        <v>0x0083</v>
      </c>
      <c r="D69" s="73" t="s">
        <v>278</v>
      </c>
      <c r="E69" s="73" t="s">
        <v>636</v>
      </c>
      <c r="F69" s="72" t="s">
        <v>597</v>
      </c>
      <c r="G69" s="75" t="str">
        <f>CONCATENATE(D69,"=",B69)</f>
        <v>i_T68=131</v>
      </c>
      <c r="H69" s="73" t="s">
        <v>598</v>
      </c>
      <c r="I69" s="73" t="s">
        <v>599</v>
      </c>
      <c r="J69" s="74" t="s">
        <v>601</v>
      </c>
      <c r="K69" s="73">
        <v>0</v>
      </c>
      <c r="L69" s="73">
        <f t="shared" si="2"/>
        <v>1000000</v>
      </c>
    </row>
    <row r="70" spans="1:12" s="83" customFormat="1" x14ac:dyDescent="0.25">
      <c r="A70" s="71">
        <v>68</v>
      </c>
      <c r="B70" s="71">
        <v>132</v>
      </c>
      <c r="C70" s="71" t="str">
        <f t="shared" si="1"/>
        <v>0x0084</v>
      </c>
      <c r="D70" s="73" t="s">
        <v>279</v>
      </c>
      <c r="E70" s="73" t="s">
        <v>636</v>
      </c>
      <c r="F70" s="72" t="s">
        <v>597</v>
      </c>
      <c r="G70" s="75" t="str">
        <f>CONCATENATE(D70,"=",B70)</f>
        <v>i_T93=132</v>
      </c>
      <c r="H70" s="73" t="s">
        <v>598</v>
      </c>
      <c r="I70" s="73" t="s">
        <v>599</v>
      </c>
      <c r="J70" s="74" t="s">
        <v>601</v>
      </c>
      <c r="K70" s="73">
        <v>0</v>
      </c>
      <c r="L70" s="73">
        <f t="shared" si="2"/>
        <v>1000000</v>
      </c>
    </row>
    <row r="71" spans="1:12" s="83" customFormat="1" x14ac:dyDescent="0.25">
      <c r="A71" s="71">
        <v>69</v>
      </c>
      <c r="B71" s="71">
        <v>133</v>
      </c>
      <c r="C71" s="71" t="str">
        <f t="shared" si="1"/>
        <v>0x0085</v>
      </c>
      <c r="D71" s="73" t="s">
        <v>280</v>
      </c>
      <c r="E71" s="73" t="s">
        <v>636</v>
      </c>
      <c r="F71" s="72" t="s">
        <v>597</v>
      </c>
      <c r="G71" s="75" t="str">
        <f>CONCATENATE(D71,"=",B71)</f>
        <v>i_T95=133</v>
      </c>
      <c r="H71" s="73" t="s">
        <v>598</v>
      </c>
      <c r="I71" s="73" t="s">
        <v>599</v>
      </c>
      <c r="J71" s="74" t="s">
        <v>601</v>
      </c>
      <c r="K71" s="73">
        <v>0</v>
      </c>
      <c r="L71" s="73">
        <f t="shared" si="2"/>
        <v>1000000</v>
      </c>
    </row>
    <row r="72" spans="1:12" s="83" customFormat="1" x14ac:dyDescent="0.25">
      <c r="A72" s="71">
        <v>70</v>
      </c>
      <c r="B72" s="71">
        <v>134</v>
      </c>
      <c r="C72" s="71" t="str">
        <f t="shared" si="1"/>
        <v>0x0086</v>
      </c>
      <c r="D72" s="73" t="s">
        <v>281</v>
      </c>
      <c r="E72" s="73" t="s">
        <v>636</v>
      </c>
      <c r="F72" s="72" t="s">
        <v>597</v>
      </c>
      <c r="G72" s="75" t="str">
        <f>CONCATENATE(D72,"=",B72)</f>
        <v>i_T96=134</v>
      </c>
      <c r="H72" s="73" t="s">
        <v>598</v>
      </c>
      <c r="I72" s="73" t="s">
        <v>599</v>
      </c>
      <c r="J72" s="74" t="s">
        <v>601</v>
      </c>
      <c r="K72" s="73">
        <v>0</v>
      </c>
      <c r="L72" s="73">
        <f t="shared" si="2"/>
        <v>1000000</v>
      </c>
    </row>
    <row r="73" spans="1:12" s="83" customFormat="1" x14ac:dyDescent="0.25">
      <c r="A73" s="71">
        <v>71</v>
      </c>
      <c r="B73" s="71">
        <v>135</v>
      </c>
      <c r="C73" s="71" t="str">
        <f t="shared" si="1"/>
        <v>0x0087</v>
      </c>
      <c r="D73" s="73" t="s">
        <v>282</v>
      </c>
      <c r="E73" s="73" t="s">
        <v>636</v>
      </c>
      <c r="F73" s="72" t="s">
        <v>597</v>
      </c>
      <c r="G73" s="75" t="str">
        <f>CONCATENATE(D73,"=",B73)</f>
        <v>i_T9I=135</v>
      </c>
      <c r="H73" s="73" t="s">
        <v>598</v>
      </c>
      <c r="I73" s="73" t="s">
        <v>599</v>
      </c>
      <c r="J73" s="74" t="s">
        <v>601</v>
      </c>
      <c r="K73" s="73">
        <v>0</v>
      </c>
      <c r="L73" s="73">
        <f t="shared" si="2"/>
        <v>1000000</v>
      </c>
    </row>
    <row r="74" spans="1:12" s="83" customFormat="1" x14ac:dyDescent="0.25">
      <c r="A74" s="71">
        <v>72</v>
      </c>
      <c r="B74" s="71">
        <v>136</v>
      </c>
      <c r="C74" s="71" t="str">
        <f t="shared" si="1"/>
        <v>0x0088</v>
      </c>
      <c r="D74" s="73" t="s">
        <v>283</v>
      </c>
      <c r="E74" s="73" t="s">
        <v>636</v>
      </c>
      <c r="F74" s="72" t="s">
        <v>597</v>
      </c>
      <c r="G74" s="75" t="str">
        <f>CONCATENATE(D74,"=",B74)</f>
        <v>i_T107=136</v>
      </c>
      <c r="H74" s="73" t="s">
        <v>598</v>
      </c>
      <c r="I74" s="73" t="s">
        <v>599</v>
      </c>
      <c r="J74" s="74" t="s">
        <v>601</v>
      </c>
      <c r="K74" s="73">
        <v>0</v>
      </c>
      <c r="L74" s="73">
        <f t="shared" si="2"/>
        <v>1000000</v>
      </c>
    </row>
    <row r="75" spans="1:12" s="83" customFormat="1" x14ac:dyDescent="0.25">
      <c r="A75" s="71">
        <v>73</v>
      </c>
      <c r="B75" s="71">
        <v>137</v>
      </c>
      <c r="C75" s="71" t="str">
        <f t="shared" si="1"/>
        <v>0x0089</v>
      </c>
      <c r="D75" s="73" t="s">
        <v>284</v>
      </c>
      <c r="E75" s="73" t="s">
        <v>636</v>
      </c>
      <c r="F75" s="72" t="s">
        <v>597</v>
      </c>
      <c r="G75" s="75" t="str">
        <f>CONCATENATE(D75,"=",B75)</f>
        <v>i_T51=137</v>
      </c>
      <c r="H75" s="73" t="s">
        <v>598</v>
      </c>
      <c r="I75" s="73" t="s">
        <v>599</v>
      </c>
      <c r="J75" s="74" t="s">
        <v>601</v>
      </c>
      <c r="K75" s="73">
        <v>0</v>
      </c>
      <c r="L75" s="73">
        <v>5000</v>
      </c>
    </row>
    <row r="76" spans="1:12" s="83" customFormat="1" x14ac:dyDescent="0.25">
      <c r="A76" s="71">
        <v>74</v>
      </c>
      <c r="B76" s="71">
        <v>138</v>
      </c>
      <c r="C76" s="71" t="str">
        <f t="shared" si="1"/>
        <v>0x008A</v>
      </c>
      <c r="D76" s="73" t="s">
        <v>285</v>
      </c>
      <c r="E76" s="73" t="s">
        <v>636</v>
      </c>
      <c r="F76" s="72" t="s">
        <v>597</v>
      </c>
      <c r="G76" s="75" t="str">
        <f>CONCATENATE(D76,"=",B76)</f>
        <v>i_T59=138</v>
      </c>
      <c r="H76" s="73" t="s">
        <v>598</v>
      </c>
      <c r="I76" s="73" t="s">
        <v>599</v>
      </c>
      <c r="J76" s="74" t="s">
        <v>601</v>
      </c>
      <c r="K76" s="73">
        <v>0</v>
      </c>
      <c r="L76" s="73">
        <v>1800000</v>
      </c>
    </row>
    <row r="77" spans="1:12" s="83" customFormat="1" x14ac:dyDescent="0.25">
      <c r="A77" s="71">
        <v>75</v>
      </c>
      <c r="B77" s="71">
        <v>139</v>
      </c>
      <c r="C77" s="71" t="str">
        <f t="shared" si="1"/>
        <v>0x008B</v>
      </c>
      <c r="D77" s="73" t="s">
        <v>286</v>
      </c>
      <c r="E77" s="73" t="s">
        <v>636</v>
      </c>
      <c r="F77" s="72" t="s">
        <v>597</v>
      </c>
      <c r="G77" s="75" t="str">
        <f>CONCATENATE(D77,"=",B77)</f>
        <v>i_T5F=139</v>
      </c>
      <c r="H77" s="73" t="s">
        <v>598</v>
      </c>
      <c r="I77" s="73" t="s">
        <v>599</v>
      </c>
      <c r="J77" s="74" t="s">
        <v>601</v>
      </c>
      <c r="K77" s="73">
        <v>0</v>
      </c>
      <c r="L77" s="73">
        <v>1000</v>
      </c>
    </row>
    <row r="78" spans="1:12" s="83" customFormat="1" x14ac:dyDescent="0.25">
      <c r="A78" s="71">
        <v>76</v>
      </c>
      <c r="B78" s="71">
        <v>140</v>
      </c>
      <c r="C78" s="71" t="str">
        <f t="shared" si="1"/>
        <v>0x008C</v>
      </c>
      <c r="D78" s="73" t="s">
        <v>287</v>
      </c>
      <c r="E78" s="73" t="s">
        <v>636</v>
      </c>
      <c r="F78" s="72" t="s">
        <v>597</v>
      </c>
      <c r="G78" s="75" t="str">
        <f>CONCATENATE(D78,"=",B78)</f>
        <v>i_T5X=140</v>
      </c>
      <c r="H78" s="73" t="s">
        <v>598</v>
      </c>
      <c r="I78" s="73" t="s">
        <v>599</v>
      </c>
      <c r="J78" s="74" t="s">
        <v>601</v>
      </c>
      <c r="K78" s="73">
        <v>0</v>
      </c>
      <c r="L78" s="73">
        <v>1000</v>
      </c>
    </row>
    <row r="79" spans="1:12" s="83" customFormat="1" x14ac:dyDescent="0.25">
      <c r="A79" s="71">
        <v>77</v>
      </c>
      <c r="B79" s="71">
        <v>141</v>
      </c>
      <c r="C79" s="71" t="str">
        <f t="shared" si="1"/>
        <v>0x008D</v>
      </c>
      <c r="D79" s="73" t="s">
        <v>288</v>
      </c>
      <c r="E79" s="73" t="s">
        <v>636</v>
      </c>
      <c r="F79" s="72" t="s">
        <v>597</v>
      </c>
      <c r="G79" s="75" t="str">
        <f>CONCATENATE(D79,"=",B79)</f>
        <v>i_T6F=141</v>
      </c>
      <c r="H79" s="73" t="s">
        <v>598</v>
      </c>
      <c r="I79" s="73" t="s">
        <v>599</v>
      </c>
      <c r="J79" s="74" t="s">
        <v>601</v>
      </c>
      <c r="K79" s="73">
        <v>0</v>
      </c>
      <c r="L79" s="73">
        <v>1000</v>
      </c>
    </row>
    <row r="80" spans="1:12" s="83" customFormat="1" x14ac:dyDescent="0.25">
      <c r="A80" s="71">
        <v>78</v>
      </c>
      <c r="B80" s="71">
        <v>142</v>
      </c>
      <c r="C80" s="71" t="str">
        <f t="shared" si="1"/>
        <v>0x008E</v>
      </c>
      <c r="D80" s="73" t="s">
        <v>289</v>
      </c>
      <c r="E80" s="73" t="s">
        <v>636</v>
      </c>
      <c r="F80" s="72" t="s">
        <v>597</v>
      </c>
      <c r="G80" s="75" t="str">
        <f>CONCATENATE(D80,"=",B80)</f>
        <v>i_T6H=142</v>
      </c>
      <c r="H80" s="73" t="s">
        <v>598</v>
      </c>
      <c r="I80" s="73" t="s">
        <v>599</v>
      </c>
      <c r="J80" s="74" t="s">
        <v>601</v>
      </c>
      <c r="K80" s="73">
        <v>0</v>
      </c>
      <c r="L80" s="73">
        <v>1000</v>
      </c>
    </row>
    <row r="81" spans="1:12" s="83" customFormat="1" x14ac:dyDescent="0.25">
      <c r="A81" s="71">
        <v>79</v>
      </c>
      <c r="B81" s="71">
        <v>143</v>
      </c>
      <c r="C81" s="71" t="str">
        <f t="shared" si="1"/>
        <v>0x008F</v>
      </c>
      <c r="D81" s="73" t="s">
        <v>290</v>
      </c>
      <c r="E81" s="73" t="s">
        <v>636</v>
      </c>
      <c r="F81" s="72" t="s">
        <v>597</v>
      </c>
      <c r="G81" s="75" t="str">
        <f>CONCATENATE(D81,"=",B81)</f>
        <v>i_T6W=143</v>
      </c>
      <c r="H81" s="73" t="s">
        <v>598</v>
      </c>
      <c r="I81" s="73" t="s">
        <v>599</v>
      </c>
      <c r="J81" s="74" t="s">
        <v>601</v>
      </c>
      <c r="K81" s="73">
        <v>0</v>
      </c>
      <c r="L81" s="73">
        <v>1000</v>
      </c>
    </row>
    <row r="82" spans="1:12" s="83" customFormat="1" x14ac:dyDescent="0.25">
      <c r="A82" s="71">
        <v>80</v>
      </c>
      <c r="B82" s="71">
        <v>144</v>
      </c>
      <c r="C82" s="71" t="str">
        <f t="shared" si="1"/>
        <v>0x0090</v>
      </c>
      <c r="D82" s="73" t="s">
        <v>291</v>
      </c>
      <c r="E82" s="73" t="s">
        <v>636</v>
      </c>
      <c r="F82" s="72" t="s">
        <v>597</v>
      </c>
      <c r="G82" s="75" t="str">
        <f>CONCATENATE(D82,"=",B82)</f>
        <v>i_T6X=144</v>
      </c>
      <c r="H82" s="73" t="s">
        <v>598</v>
      </c>
      <c r="I82" s="73" t="s">
        <v>599</v>
      </c>
      <c r="J82" s="74" t="s">
        <v>601</v>
      </c>
      <c r="K82" s="73">
        <v>0</v>
      </c>
      <c r="L82" s="73">
        <v>1000</v>
      </c>
    </row>
    <row r="83" spans="1:12" s="83" customFormat="1" x14ac:dyDescent="0.25">
      <c r="A83" s="71">
        <v>81</v>
      </c>
      <c r="B83" s="71">
        <v>145</v>
      </c>
      <c r="C83" s="71" t="str">
        <f t="shared" si="1"/>
        <v>0x0091</v>
      </c>
      <c r="D83" s="73" t="s">
        <v>292</v>
      </c>
      <c r="E83" s="73" t="s">
        <v>636</v>
      </c>
      <c r="F83" s="72" t="s">
        <v>597</v>
      </c>
      <c r="G83" s="75" t="str">
        <f>CONCATENATE(D83,"=",B83)</f>
        <v>i_T6Y=145</v>
      </c>
      <c r="H83" s="73" t="s">
        <v>598</v>
      </c>
      <c r="I83" s="73" t="s">
        <v>599</v>
      </c>
      <c r="J83" s="74" t="s">
        <v>601</v>
      </c>
      <c r="K83" s="73">
        <v>0</v>
      </c>
      <c r="L83" s="73">
        <v>1000</v>
      </c>
    </row>
    <row r="84" spans="1:12" s="83" customFormat="1" x14ac:dyDescent="0.25">
      <c r="A84" s="71">
        <v>82</v>
      </c>
      <c r="B84" s="71">
        <v>146</v>
      </c>
      <c r="C84" s="71" t="str">
        <f t="shared" si="1"/>
        <v>0x0092</v>
      </c>
      <c r="D84" s="73" t="s">
        <v>293</v>
      </c>
      <c r="E84" s="73" t="s">
        <v>636</v>
      </c>
      <c r="F84" s="72" t="s">
        <v>597</v>
      </c>
      <c r="G84" s="75" t="str">
        <f>CONCATENATE(D84,"=",B84)</f>
        <v>i_T76=146</v>
      </c>
      <c r="H84" s="73" t="s">
        <v>598</v>
      </c>
      <c r="I84" s="73" t="s">
        <v>599</v>
      </c>
      <c r="J84" s="74" t="s">
        <v>601</v>
      </c>
      <c r="K84" s="73">
        <v>0</v>
      </c>
      <c r="L84" s="73">
        <f>1000*1000</f>
        <v>1000000</v>
      </c>
    </row>
    <row r="85" spans="1:12" s="83" customFormat="1" x14ac:dyDescent="0.25">
      <c r="A85" s="71">
        <v>83</v>
      </c>
      <c r="B85" s="71">
        <v>147</v>
      </c>
      <c r="C85" s="71" t="str">
        <f t="shared" si="1"/>
        <v>0x0093</v>
      </c>
      <c r="D85" s="73" t="s">
        <v>294</v>
      </c>
      <c r="E85" s="73" t="s">
        <v>636</v>
      </c>
      <c r="F85" s="72" t="s">
        <v>597</v>
      </c>
      <c r="G85" s="75" t="str">
        <f>CONCATENATE(D85,"=",B85)</f>
        <v>i_T7B=147</v>
      </c>
      <c r="H85" s="73" t="s">
        <v>598</v>
      </c>
      <c r="I85" s="73" t="s">
        <v>599</v>
      </c>
      <c r="J85" s="74" t="s">
        <v>601</v>
      </c>
      <c r="K85" s="73">
        <v>0</v>
      </c>
      <c r="L85" s="73">
        <f>1000*1000</f>
        <v>1000000</v>
      </c>
    </row>
    <row r="86" spans="1:12" s="83" customFormat="1" x14ac:dyDescent="0.25">
      <c r="A86" s="71">
        <v>84</v>
      </c>
      <c r="B86" s="71">
        <v>148</v>
      </c>
      <c r="C86" s="71" t="str">
        <f t="shared" si="1"/>
        <v>0x0094</v>
      </c>
      <c r="D86" s="73" t="s">
        <v>295</v>
      </c>
      <c r="E86" s="73" t="s">
        <v>636</v>
      </c>
      <c r="F86" s="72" t="s">
        <v>597</v>
      </c>
      <c r="G86" s="75" t="str">
        <f>CONCATENATE(D86,"=",B86)</f>
        <v>i_T81=148</v>
      </c>
      <c r="H86" s="73" t="s">
        <v>598</v>
      </c>
      <c r="I86" s="73" t="s">
        <v>599</v>
      </c>
      <c r="J86" s="74" t="s">
        <v>601</v>
      </c>
      <c r="K86" s="73">
        <v>0</v>
      </c>
      <c r="L86" s="73">
        <f>1000*1000</f>
        <v>1000000</v>
      </c>
    </row>
    <row r="87" spans="1:12" s="83" customFormat="1" x14ac:dyDescent="0.25">
      <c r="A87" s="71">
        <v>85</v>
      </c>
      <c r="B87" s="71">
        <v>149</v>
      </c>
      <c r="C87" s="71" t="str">
        <f t="shared" si="1"/>
        <v>0x0095</v>
      </c>
      <c r="D87" s="73" t="s">
        <v>296</v>
      </c>
      <c r="E87" s="73" t="s">
        <v>636</v>
      </c>
      <c r="F87" s="72" t="s">
        <v>597</v>
      </c>
      <c r="G87" s="75" t="str">
        <f>CONCATENATE(D87,"=",B87)</f>
        <v>i_T82=149</v>
      </c>
      <c r="H87" s="73" t="s">
        <v>598</v>
      </c>
      <c r="I87" s="73" t="s">
        <v>599</v>
      </c>
      <c r="J87" s="74" t="s">
        <v>601</v>
      </c>
      <c r="K87" s="73">
        <v>0</v>
      </c>
      <c r="L87" s="73">
        <f>1000*1000</f>
        <v>1000000</v>
      </c>
    </row>
    <row r="88" spans="1:12" s="83" customFormat="1" x14ac:dyDescent="0.25">
      <c r="A88" s="71">
        <v>86</v>
      </c>
      <c r="B88" s="71">
        <v>150</v>
      </c>
      <c r="C88" s="71" t="str">
        <f t="shared" si="1"/>
        <v>0x0096</v>
      </c>
      <c r="D88" s="73" t="s">
        <v>297</v>
      </c>
      <c r="E88" s="79" t="s">
        <v>636</v>
      </c>
      <c r="F88" s="72" t="s">
        <v>597</v>
      </c>
      <c r="G88" s="75" t="str">
        <f>CONCATENATE(D88,"=",B88)</f>
        <v>i_T84=150</v>
      </c>
      <c r="H88" s="73" t="s">
        <v>598</v>
      </c>
      <c r="I88" s="73" t="s">
        <v>599</v>
      </c>
      <c r="J88" s="74" t="s">
        <v>601</v>
      </c>
      <c r="K88" s="73">
        <v>0</v>
      </c>
      <c r="L88" s="73">
        <v>1000</v>
      </c>
    </row>
    <row r="89" spans="1:12" s="83" customFormat="1" x14ac:dyDescent="0.25">
      <c r="A89" s="71">
        <v>87</v>
      </c>
      <c r="B89" s="71">
        <v>151</v>
      </c>
      <c r="C89" s="71" t="str">
        <f t="shared" si="1"/>
        <v>0x0097</v>
      </c>
      <c r="D89" s="73" t="s">
        <v>298</v>
      </c>
      <c r="E89" s="73" t="s">
        <v>636</v>
      </c>
      <c r="F89" s="72" t="s">
        <v>597</v>
      </c>
      <c r="G89" s="75" t="str">
        <f>CONCATENATE(D89,"=",B89)</f>
        <v>i_T91=151</v>
      </c>
      <c r="H89" s="73" t="s">
        <v>598</v>
      </c>
      <c r="I89" s="73" t="s">
        <v>599</v>
      </c>
      <c r="J89" s="74" t="s">
        <v>601</v>
      </c>
      <c r="K89" s="73">
        <v>0</v>
      </c>
      <c r="L89" s="73">
        <f>1000*1000</f>
        <v>1000000</v>
      </c>
    </row>
    <row r="90" spans="1:12" s="83" customFormat="1" x14ac:dyDescent="0.25">
      <c r="A90" s="71">
        <v>88</v>
      </c>
      <c r="B90" s="71">
        <v>152</v>
      </c>
      <c r="C90" s="71" t="str">
        <f t="shared" si="1"/>
        <v>0x0098</v>
      </c>
      <c r="D90" s="73" t="s">
        <v>299</v>
      </c>
      <c r="E90" s="73" t="s">
        <v>636</v>
      </c>
      <c r="F90" s="72" t="s">
        <v>597</v>
      </c>
      <c r="G90" s="75" t="str">
        <f>CONCATENATE(D90,"=",B90)</f>
        <v>i_T94=152</v>
      </c>
      <c r="H90" s="73" t="s">
        <v>598</v>
      </c>
      <c r="I90" s="73" t="s">
        <v>599</v>
      </c>
      <c r="J90" s="74" t="s">
        <v>601</v>
      </c>
      <c r="K90" s="73">
        <v>0</v>
      </c>
      <c r="L90" s="73">
        <f>1000*1000</f>
        <v>1000000</v>
      </c>
    </row>
    <row r="91" spans="1:12" s="83" customFormat="1" x14ac:dyDescent="0.25">
      <c r="A91" s="71">
        <v>89</v>
      </c>
      <c r="B91" s="71">
        <v>153</v>
      </c>
      <c r="C91" s="71" t="str">
        <f t="shared" si="1"/>
        <v>0x0099</v>
      </c>
      <c r="D91" s="73" t="s">
        <v>300</v>
      </c>
      <c r="E91" s="73" t="s">
        <v>636</v>
      </c>
      <c r="F91" s="72" t="s">
        <v>597</v>
      </c>
      <c r="G91" s="75" t="str">
        <f>CONCATENATE(D91,"=",B91)</f>
        <v>i_T9E=153</v>
      </c>
      <c r="H91" s="73" t="s">
        <v>598</v>
      </c>
      <c r="I91" s="73" t="s">
        <v>599</v>
      </c>
      <c r="J91" s="74" t="s">
        <v>601</v>
      </c>
      <c r="K91" s="73">
        <v>0</v>
      </c>
      <c r="L91" s="73">
        <f>1000*1000</f>
        <v>1000000</v>
      </c>
    </row>
    <row r="92" spans="1:12" s="83" customFormat="1" x14ac:dyDescent="0.25">
      <c r="A92" s="71">
        <v>90</v>
      </c>
      <c r="B92" s="71">
        <v>154</v>
      </c>
      <c r="C92" s="71" t="str">
        <f t="shared" si="1"/>
        <v>0x009A</v>
      </c>
      <c r="D92" s="73" t="s">
        <v>301</v>
      </c>
      <c r="E92" s="73" t="s">
        <v>636</v>
      </c>
      <c r="F92" s="72" t="s">
        <v>597</v>
      </c>
      <c r="G92" s="75" t="str">
        <f>CONCATENATE(D92,"=",B92)</f>
        <v>i_T9F=154</v>
      </c>
      <c r="H92" s="73" t="s">
        <v>598</v>
      </c>
      <c r="I92" s="73" t="s">
        <v>599</v>
      </c>
      <c r="J92" s="74" t="s">
        <v>601</v>
      </c>
      <c r="K92" s="73">
        <v>0</v>
      </c>
      <c r="L92" s="73">
        <v>1000</v>
      </c>
    </row>
    <row r="93" spans="1:12" s="83" customFormat="1" x14ac:dyDescent="0.25">
      <c r="A93" s="71">
        <v>91</v>
      </c>
      <c r="B93" s="71">
        <v>155</v>
      </c>
      <c r="C93" s="71" t="str">
        <f t="shared" si="1"/>
        <v>0x009B</v>
      </c>
      <c r="D93" s="73" t="s">
        <v>302</v>
      </c>
      <c r="E93" s="73" t="s">
        <v>636</v>
      </c>
      <c r="F93" s="72" t="s">
        <v>597</v>
      </c>
      <c r="G93" s="75" t="str">
        <f>CONCATENATE(D93,"=",B93)</f>
        <v>i_T105=155</v>
      </c>
      <c r="H93" s="73" t="s">
        <v>598</v>
      </c>
      <c r="I93" s="73" t="s">
        <v>599</v>
      </c>
      <c r="J93" s="74" t="s">
        <v>601</v>
      </c>
      <c r="K93" s="73">
        <v>0</v>
      </c>
      <c r="L93" s="73">
        <f>1000*60*1000</f>
        <v>60000000</v>
      </c>
    </row>
    <row r="94" spans="1:12" s="83" customFormat="1" x14ac:dyDescent="0.25">
      <c r="A94" s="71">
        <v>92</v>
      </c>
      <c r="B94" s="71">
        <v>156</v>
      </c>
      <c r="C94" s="71" t="str">
        <f t="shared" si="1"/>
        <v>0x009C</v>
      </c>
      <c r="D94" s="73" t="s">
        <v>303</v>
      </c>
      <c r="E94" s="73" t="s">
        <v>636</v>
      </c>
      <c r="F94" s="72" t="s">
        <v>597</v>
      </c>
      <c r="G94" s="75" t="str">
        <f>CONCATENATE(D94,"=",B94)</f>
        <v>i_T106=156</v>
      </c>
      <c r="H94" s="73" t="s">
        <v>598</v>
      </c>
      <c r="I94" s="73" t="s">
        <v>599</v>
      </c>
      <c r="J94" s="74" t="s">
        <v>601</v>
      </c>
      <c r="K94" s="73">
        <v>0</v>
      </c>
      <c r="L94" s="73">
        <f>1000*60*1000</f>
        <v>60000000</v>
      </c>
    </row>
    <row r="95" spans="1:12" s="83" customFormat="1" x14ac:dyDescent="0.25">
      <c r="A95" s="71">
        <v>93</v>
      </c>
      <c r="B95" s="71">
        <v>157</v>
      </c>
      <c r="C95" s="71" t="str">
        <f t="shared" si="1"/>
        <v>0x009D</v>
      </c>
      <c r="D95" s="73" t="s">
        <v>304</v>
      </c>
      <c r="E95" s="73" t="s">
        <v>636</v>
      </c>
      <c r="F95" s="72" t="s">
        <v>597</v>
      </c>
      <c r="G95" s="75" t="str">
        <f>CONCATENATE(D95,"=",B95)</f>
        <v>i_T130=157</v>
      </c>
      <c r="H95" s="73" t="s">
        <v>598</v>
      </c>
      <c r="I95" s="73" t="s">
        <v>599</v>
      </c>
      <c r="J95" s="74" t="s">
        <v>601</v>
      </c>
      <c r="K95" s="73">
        <v>0</v>
      </c>
      <c r="L95" s="73">
        <f>1000*1000</f>
        <v>1000000</v>
      </c>
    </row>
    <row r="96" spans="1:12" s="83" customFormat="1" x14ac:dyDescent="0.25">
      <c r="A96" s="71">
        <v>94</v>
      </c>
      <c r="B96" s="71">
        <v>158</v>
      </c>
      <c r="C96" s="71" t="str">
        <f t="shared" si="1"/>
        <v>0x009E</v>
      </c>
      <c r="D96" s="73" t="s">
        <v>305</v>
      </c>
      <c r="E96" s="73" t="s">
        <v>636</v>
      </c>
      <c r="F96" s="72" t="s">
        <v>597</v>
      </c>
      <c r="G96" s="75" t="str">
        <f>CONCATENATE(D96,"=",B96)</f>
        <v>i_T133=158</v>
      </c>
      <c r="H96" s="73" t="s">
        <v>598</v>
      </c>
      <c r="I96" s="73" t="s">
        <v>599</v>
      </c>
      <c r="J96" s="74" t="s">
        <v>601</v>
      </c>
      <c r="K96" s="73">
        <v>0</v>
      </c>
      <c r="L96" s="73">
        <f>1000</f>
        <v>1000</v>
      </c>
    </row>
    <row r="97" spans="1:12" s="83" customFormat="1" x14ac:dyDescent="0.25">
      <c r="A97" s="71">
        <v>95</v>
      </c>
      <c r="B97" s="71">
        <v>159</v>
      </c>
      <c r="C97" s="71" t="str">
        <f t="shared" si="1"/>
        <v>0x009F</v>
      </c>
      <c r="D97" s="73" t="s">
        <v>306</v>
      </c>
      <c r="E97" s="73" t="s">
        <v>636</v>
      </c>
      <c r="F97" s="72" t="s">
        <v>597</v>
      </c>
      <c r="G97" s="75" t="str">
        <f>CONCATENATE(D97,"=",B97)</f>
        <v>i_T134=159</v>
      </c>
      <c r="H97" s="73" t="s">
        <v>598</v>
      </c>
      <c r="I97" s="73" t="s">
        <v>599</v>
      </c>
      <c r="J97" s="74" t="s">
        <v>601</v>
      </c>
      <c r="K97" s="73">
        <v>0</v>
      </c>
      <c r="L97" s="73">
        <f>1000</f>
        <v>1000</v>
      </c>
    </row>
    <row r="98" spans="1:12" s="83" customFormat="1" x14ac:dyDescent="0.25">
      <c r="A98" s="71">
        <v>96</v>
      </c>
      <c r="B98" s="71">
        <v>160</v>
      </c>
      <c r="C98" s="71" t="str">
        <f t="shared" si="1"/>
        <v>0x00A0</v>
      </c>
      <c r="D98" s="73" t="s">
        <v>307</v>
      </c>
      <c r="E98" s="73" t="s">
        <v>636</v>
      </c>
      <c r="F98" s="72" t="s">
        <v>597</v>
      </c>
      <c r="G98" s="75" t="str">
        <f>CONCATENATE(D98,"=",B98)</f>
        <v>i_T144=160</v>
      </c>
      <c r="H98" s="73" t="s">
        <v>598</v>
      </c>
      <c r="I98" s="73" t="s">
        <v>599</v>
      </c>
      <c r="J98" s="74" t="s">
        <v>601</v>
      </c>
      <c r="K98" s="73">
        <v>0</v>
      </c>
      <c r="L98" s="73">
        <f>1000*1000</f>
        <v>1000000</v>
      </c>
    </row>
    <row r="99" spans="1:12" s="83" customFormat="1" x14ac:dyDescent="0.25">
      <c r="A99" s="71">
        <v>97</v>
      </c>
      <c r="B99" s="71">
        <v>161</v>
      </c>
      <c r="C99" s="71" t="str">
        <f t="shared" si="1"/>
        <v>0x00A1</v>
      </c>
      <c r="D99" s="73" t="s">
        <v>308</v>
      </c>
      <c r="E99" s="73" t="s">
        <v>636</v>
      </c>
      <c r="F99" s="72" t="s">
        <v>597</v>
      </c>
      <c r="G99" s="75" t="str">
        <f>CONCATENATE(D99,"=",B99)</f>
        <v>i_T147=161</v>
      </c>
      <c r="H99" s="73" t="s">
        <v>598</v>
      </c>
      <c r="I99" s="73" t="s">
        <v>599</v>
      </c>
      <c r="J99" s="74" t="s">
        <v>601</v>
      </c>
      <c r="K99" s="73">
        <v>0</v>
      </c>
      <c r="L99" s="73">
        <f>1000*60*1000</f>
        <v>60000000</v>
      </c>
    </row>
    <row r="100" spans="1:12" x14ac:dyDescent="0.25">
      <c r="A100" s="2">
        <v>98</v>
      </c>
      <c r="B100" s="2">
        <v>162</v>
      </c>
      <c r="C100" s="2" t="str">
        <f t="shared" si="1"/>
        <v>0x00A2</v>
      </c>
      <c r="D100" s="4" t="s">
        <v>309</v>
      </c>
      <c r="E100" s="4" t="s">
        <v>636</v>
      </c>
      <c r="F100" s="3" t="s">
        <v>597</v>
      </c>
      <c r="G100" s="70" t="str">
        <f>CONCATENATE(D100,"=",B100)</f>
        <v>i_IMS_TIME_TC=162</v>
      </c>
      <c r="H100" s="4" t="s">
        <v>598</v>
      </c>
      <c r="I100" s="4" t="s">
        <v>598</v>
      </c>
      <c r="J100" s="5" t="s">
        <v>602</v>
      </c>
      <c r="K100" s="4">
        <v>0</v>
      </c>
      <c r="L100" s="4">
        <f>1000*1000</f>
        <v>1000000</v>
      </c>
    </row>
    <row r="101" spans="1:12" x14ac:dyDescent="0.25">
      <c r="A101" s="2">
        <v>99</v>
      </c>
      <c r="B101" s="2">
        <v>163</v>
      </c>
      <c r="C101" s="2" t="str">
        <f t="shared" si="1"/>
        <v>0x00A3</v>
      </c>
      <c r="D101" s="4" t="s">
        <v>310</v>
      </c>
      <c r="E101" s="4" t="s">
        <v>636</v>
      </c>
      <c r="F101" s="3" t="s">
        <v>597</v>
      </c>
      <c r="G101" s="70" t="str">
        <f>CONCATENATE(D101,"=",B101)</f>
        <v>i_IMS_FILTRO_AR=163</v>
      </c>
      <c r="H101" s="4" t="s">
        <v>598</v>
      </c>
      <c r="I101" s="4" t="s">
        <v>598</v>
      </c>
      <c r="J101" s="5" t="s">
        <v>602</v>
      </c>
      <c r="K101" s="4">
        <v>0</v>
      </c>
      <c r="L101" s="4">
        <f>1000*1000</f>
        <v>1000000</v>
      </c>
    </row>
    <row r="102" spans="1:12" x14ac:dyDescent="0.25">
      <c r="A102" s="2">
        <v>100</v>
      </c>
      <c r="B102" s="2">
        <v>164</v>
      </c>
      <c r="C102" s="2" t="str">
        <f t="shared" si="1"/>
        <v>0x00A4</v>
      </c>
      <c r="D102" s="4" t="s">
        <v>311</v>
      </c>
      <c r="E102" s="4" t="s">
        <v>636</v>
      </c>
      <c r="F102" s="3" t="s">
        <v>597</v>
      </c>
      <c r="G102" s="70" t="str">
        <f>CONCATENATE(D102,"=",B102)</f>
        <v>i_IMS_INC_STATI=164</v>
      </c>
      <c r="H102" s="4" t="s">
        <v>598</v>
      </c>
      <c r="I102" s="4" t="s">
        <v>598</v>
      </c>
      <c r="J102" s="5" t="s">
        <v>602</v>
      </c>
      <c r="K102" s="4">
        <v>0</v>
      </c>
      <c r="L102" s="4">
        <f>1000*1000</f>
        <v>1000000</v>
      </c>
    </row>
    <row r="103" spans="1:12" x14ac:dyDescent="0.25">
      <c r="A103" s="2">
        <v>101</v>
      </c>
      <c r="B103" s="2">
        <v>165</v>
      </c>
      <c r="C103" s="2" t="str">
        <f t="shared" si="1"/>
        <v>0x00A5</v>
      </c>
      <c r="D103" s="4" t="s">
        <v>312</v>
      </c>
      <c r="E103" s="4" t="s">
        <v>637</v>
      </c>
      <c r="F103" s="3" t="s">
        <v>597</v>
      </c>
      <c r="G103" s="70" t="str">
        <f>CONCATENATE(D103,"=",B103)</f>
        <v>i_IMS_PRES_RG=165</v>
      </c>
      <c r="H103" s="4" t="s">
        <v>598</v>
      </c>
      <c r="I103" s="4" t="s">
        <v>598</v>
      </c>
      <c r="J103" s="5" t="s">
        <v>602</v>
      </c>
      <c r="K103" s="4">
        <v>0</v>
      </c>
      <c r="L103" s="4">
        <v>1</v>
      </c>
    </row>
    <row r="104" spans="1:12" x14ac:dyDescent="0.25">
      <c r="A104" s="2">
        <v>102</v>
      </c>
      <c r="B104" s="2">
        <v>166</v>
      </c>
      <c r="C104" s="2" t="str">
        <f t="shared" si="1"/>
        <v>0x00A6</v>
      </c>
      <c r="D104" s="4" t="s">
        <v>313</v>
      </c>
      <c r="E104" s="4" t="s">
        <v>637</v>
      </c>
      <c r="F104" s="3" t="s">
        <v>597</v>
      </c>
      <c r="G104" s="70" t="str">
        <f>CONCATENATE(D104,"=",B104)</f>
        <v>i_IMS_ISV_DEF=166</v>
      </c>
      <c r="H104" s="4" t="s">
        <v>598</v>
      </c>
      <c r="I104" s="4" t="s">
        <v>598</v>
      </c>
      <c r="J104" s="5" t="s">
        <v>602</v>
      </c>
      <c r="K104" s="4">
        <v>0</v>
      </c>
      <c r="L104" s="4">
        <v>1</v>
      </c>
    </row>
    <row r="105" spans="1:12" x14ac:dyDescent="0.25">
      <c r="A105" s="2">
        <v>103</v>
      </c>
      <c r="B105" s="2">
        <v>167</v>
      </c>
      <c r="C105" s="2" t="str">
        <f t="shared" si="1"/>
        <v>0x00A7</v>
      </c>
      <c r="D105" s="4" t="s">
        <v>314</v>
      </c>
      <c r="E105" s="4" t="s">
        <v>637</v>
      </c>
      <c r="F105" s="3" t="s">
        <v>597</v>
      </c>
      <c r="G105" s="70" t="str">
        <f>CONCATENATE(D105,"=",B105)</f>
        <v>i_IMS_RGO_STATO_RIP=167</v>
      </c>
      <c r="H105" s="4" t="s">
        <v>598</v>
      </c>
      <c r="I105" s="4" t="s">
        <v>598</v>
      </c>
      <c r="J105" s="5" t="s">
        <v>602</v>
      </c>
      <c r="K105" s="4">
        <v>0</v>
      </c>
      <c r="L105" s="4">
        <v>1</v>
      </c>
    </row>
    <row r="106" spans="1:12" x14ac:dyDescent="0.25">
      <c r="A106" s="2">
        <v>104</v>
      </c>
      <c r="B106" s="2">
        <v>168</v>
      </c>
      <c r="C106" s="2" t="str">
        <f t="shared" si="1"/>
        <v>0x00A8</v>
      </c>
      <c r="D106" s="4" t="s">
        <v>315</v>
      </c>
      <c r="E106" s="4" t="s">
        <v>636</v>
      </c>
      <c r="F106" s="3" t="s">
        <v>597</v>
      </c>
      <c r="G106" s="70" t="str">
        <f>CONCATENATE(D106,"=",B106)</f>
        <v>i_IMS_RGO_FILTRO_AR=168</v>
      </c>
      <c r="H106" s="4" t="s">
        <v>598</v>
      </c>
      <c r="I106" s="4" t="s">
        <v>598</v>
      </c>
      <c r="J106" s="5" t="s">
        <v>602</v>
      </c>
      <c r="K106" s="4">
        <v>0</v>
      </c>
      <c r="L106" s="4">
        <f>1000*1000</f>
        <v>1000000</v>
      </c>
    </row>
    <row r="107" spans="1:12" x14ac:dyDescent="0.25">
      <c r="A107" s="2">
        <v>105</v>
      </c>
      <c r="B107" s="2">
        <v>169</v>
      </c>
      <c r="C107" s="2" t="str">
        <f t="shared" si="1"/>
        <v>0x00A9</v>
      </c>
      <c r="D107" s="4" t="s">
        <v>316</v>
      </c>
      <c r="E107" s="4" t="s">
        <v>637</v>
      </c>
      <c r="F107" s="3" t="s">
        <v>597</v>
      </c>
      <c r="G107" s="70" t="str">
        <f>CONCATENATE(D107,"=",B107)</f>
        <v>i_IMS_RGO_GEN_EVE=169</v>
      </c>
      <c r="H107" s="4" t="s">
        <v>598</v>
      </c>
      <c r="I107" s="4" t="s">
        <v>598</v>
      </c>
      <c r="J107" s="5" t="s">
        <v>602</v>
      </c>
      <c r="K107" s="4">
        <v>0</v>
      </c>
      <c r="L107" s="4">
        <v>1</v>
      </c>
    </row>
    <row r="108" spans="1:12" x14ac:dyDescent="0.25">
      <c r="A108" s="2">
        <v>106</v>
      </c>
      <c r="B108" s="2">
        <v>170</v>
      </c>
      <c r="C108" s="2" t="str">
        <f t="shared" si="1"/>
        <v>0x00AA</v>
      </c>
      <c r="D108" s="4" t="s">
        <v>317</v>
      </c>
      <c r="E108" s="4" t="s">
        <v>637</v>
      </c>
      <c r="F108" s="3" t="s">
        <v>597</v>
      </c>
      <c r="G108" s="70" t="str">
        <f>CONCATENATE(D108,"=",B108)</f>
        <v>i_IMS_RGO_TIPO_GEN=170</v>
      </c>
      <c r="H108" s="4" t="s">
        <v>598</v>
      </c>
      <c r="I108" s="4" t="s">
        <v>598</v>
      </c>
      <c r="J108" s="5" t="s">
        <v>602</v>
      </c>
      <c r="K108" s="4">
        <v>0</v>
      </c>
      <c r="L108" s="4">
        <v>1</v>
      </c>
    </row>
    <row r="109" spans="1:12" x14ac:dyDescent="0.25">
      <c r="A109" s="2">
        <v>107</v>
      </c>
      <c r="B109" s="2">
        <v>171</v>
      </c>
      <c r="C109" s="2" t="str">
        <f t="shared" si="1"/>
        <v>0x00AB</v>
      </c>
      <c r="D109" s="4" t="s">
        <v>318</v>
      </c>
      <c r="E109" s="4" t="s">
        <v>637</v>
      </c>
      <c r="F109" s="3" t="s">
        <v>597</v>
      </c>
      <c r="G109" s="70" t="str">
        <f>CONCATENATE(D109,"=",B109)</f>
        <v>i_IMS_RGO_EVE_SPONT=171</v>
      </c>
      <c r="H109" s="4" t="s">
        <v>598</v>
      </c>
      <c r="I109" s="4" t="s">
        <v>598</v>
      </c>
      <c r="J109" s="5" t="s">
        <v>602</v>
      </c>
      <c r="K109" s="4">
        <v>0</v>
      </c>
      <c r="L109" s="4">
        <v>1</v>
      </c>
    </row>
    <row r="110" spans="1:12" x14ac:dyDescent="0.25">
      <c r="A110" s="2">
        <v>108</v>
      </c>
      <c r="B110" s="2">
        <v>172</v>
      </c>
      <c r="C110" s="2" t="str">
        <f t="shared" si="1"/>
        <v>0x00AC</v>
      </c>
      <c r="D110" s="4" t="s">
        <v>319</v>
      </c>
      <c r="E110" s="4" t="s">
        <v>637</v>
      </c>
      <c r="F110" s="3" t="s">
        <v>597</v>
      </c>
      <c r="G110" s="70" t="str">
        <f>CONCATENATE(D110,"=",B110)</f>
        <v>i_IMS_RGI_STATO_RIP=172</v>
      </c>
      <c r="H110" s="4" t="s">
        <v>598</v>
      </c>
      <c r="I110" s="4" t="s">
        <v>598</v>
      </c>
      <c r="J110" s="5" t="s">
        <v>602</v>
      </c>
      <c r="K110" s="4">
        <v>0</v>
      </c>
      <c r="L110" s="4">
        <v>1</v>
      </c>
    </row>
    <row r="111" spans="1:12" x14ac:dyDescent="0.25">
      <c r="A111" s="2">
        <v>109</v>
      </c>
      <c r="B111" s="2">
        <v>173</v>
      </c>
      <c r="C111" s="2" t="str">
        <f t="shared" si="1"/>
        <v>0x00AD</v>
      </c>
      <c r="D111" s="4" t="s">
        <v>320</v>
      </c>
      <c r="E111" s="4" t="s">
        <v>636</v>
      </c>
      <c r="F111" s="3" t="s">
        <v>597</v>
      </c>
      <c r="G111" s="70" t="str">
        <f>CONCATENATE(D111,"=",B111)</f>
        <v>i_IMS_RGI_FILTRO_AR=173</v>
      </c>
      <c r="H111" s="4" t="s">
        <v>598</v>
      </c>
      <c r="I111" s="4" t="s">
        <v>598</v>
      </c>
      <c r="J111" s="5" t="s">
        <v>602</v>
      </c>
      <c r="K111" s="4">
        <v>0</v>
      </c>
      <c r="L111" s="4">
        <f>1000*1000</f>
        <v>1000000</v>
      </c>
    </row>
    <row r="112" spans="1:12" x14ac:dyDescent="0.25">
      <c r="A112" s="2">
        <v>110</v>
      </c>
      <c r="B112" s="2">
        <v>174</v>
      </c>
      <c r="C112" s="2" t="str">
        <f t="shared" si="1"/>
        <v>0x00AE</v>
      </c>
      <c r="D112" s="4" t="s">
        <v>321</v>
      </c>
      <c r="E112" s="4" t="s">
        <v>637</v>
      </c>
      <c r="F112" s="3" t="s">
        <v>597</v>
      </c>
      <c r="G112" s="70" t="str">
        <f>CONCATENATE(D112,"=",B112)</f>
        <v>i_IMS_RGI_GEN_EVE=174</v>
      </c>
      <c r="H112" s="4" t="s">
        <v>598</v>
      </c>
      <c r="I112" s="4" t="s">
        <v>598</v>
      </c>
      <c r="J112" s="5" t="s">
        <v>602</v>
      </c>
      <c r="K112" s="4">
        <v>0</v>
      </c>
      <c r="L112" s="4">
        <v>1</v>
      </c>
    </row>
    <row r="113" spans="1:12" x14ac:dyDescent="0.25">
      <c r="A113" s="2">
        <v>111</v>
      </c>
      <c r="B113" s="2">
        <v>175</v>
      </c>
      <c r="C113" s="2" t="str">
        <f t="shared" si="1"/>
        <v>0x00AF</v>
      </c>
      <c r="D113" s="4" t="s">
        <v>322</v>
      </c>
      <c r="E113" s="4" t="s">
        <v>637</v>
      </c>
      <c r="F113" s="3" t="s">
        <v>597</v>
      </c>
      <c r="G113" s="70" t="str">
        <f>CONCATENATE(D113,"=",B113)</f>
        <v>i_IMS_RGI_TIPO_GEN=175</v>
      </c>
      <c r="H113" s="4" t="s">
        <v>598</v>
      </c>
      <c r="I113" s="4" t="s">
        <v>598</v>
      </c>
      <c r="J113" s="5" t="s">
        <v>602</v>
      </c>
      <c r="K113" s="4">
        <v>0</v>
      </c>
      <c r="L113" s="4">
        <v>1</v>
      </c>
    </row>
    <row r="114" spans="1:12" x14ac:dyDescent="0.25">
      <c r="A114" s="2">
        <v>112</v>
      </c>
      <c r="B114" s="2">
        <v>176</v>
      </c>
      <c r="C114" s="2" t="str">
        <f t="shared" si="1"/>
        <v>0x00B0</v>
      </c>
      <c r="D114" s="4" t="s">
        <v>323</v>
      </c>
      <c r="E114" s="4" t="s">
        <v>637</v>
      </c>
      <c r="F114" s="3" t="s">
        <v>597</v>
      </c>
      <c r="G114" s="70" t="str">
        <f>CONCATENATE(D114,"=",B114)</f>
        <v>i_IMS_RGI_EVE_SPONT=176</v>
      </c>
      <c r="H114" s="4" t="s">
        <v>598</v>
      </c>
      <c r="I114" s="4" t="s">
        <v>598</v>
      </c>
      <c r="J114" s="5" t="s">
        <v>602</v>
      </c>
      <c r="K114" s="4">
        <v>0</v>
      </c>
      <c r="L114" s="4">
        <v>1</v>
      </c>
    </row>
    <row r="115" spans="1:12" x14ac:dyDescent="0.25">
      <c r="A115" s="2">
        <v>113</v>
      </c>
      <c r="B115" s="2">
        <v>177</v>
      </c>
      <c r="C115" s="2" t="str">
        <f t="shared" si="1"/>
        <v>0x00B1</v>
      </c>
      <c r="D115" s="4" t="s">
        <v>324</v>
      </c>
      <c r="E115" s="4" t="s">
        <v>637</v>
      </c>
      <c r="F115" s="3" t="s">
        <v>597</v>
      </c>
      <c r="G115" s="70" t="str">
        <f>CONCATENATE(D115,"=",B115)</f>
        <v>i_IMS_RVL_PRES=177</v>
      </c>
      <c r="H115" s="4" t="s">
        <v>598</v>
      </c>
      <c r="I115" s="4" t="s">
        <v>598</v>
      </c>
      <c r="J115" s="5" t="s">
        <v>602</v>
      </c>
      <c r="K115" s="4">
        <v>0</v>
      </c>
      <c r="L115" s="4">
        <v>1</v>
      </c>
    </row>
    <row r="116" spans="1:12" x14ac:dyDescent="0.25">
      <c r="A116" s="2">
        <v>114</v>
      </c>
      <c r="B116" s="2">
        <v>178</v>
      </c>
      <c r="C116" s="2" t="str">
        <f t="shared" si="1"/>
        <v>0x00B2</v>
      </c>
      <c r="D116" s="4" t="s">
        <v>325</v>
      </c>
      <c r="E116" s="4" t="s">
        <v>637</v>
      </c>
      <c r="F116" s="3" t="s">
        <v>597</v>
      </c>
      <c r="G116" s="70" t="str">
        <f>CONCATENATE(D116,"=",B116)</f>
        <v>i_IMS_RVL_STATO_RIP=178</v>
      </c>
      <c r="H116" s="4" t="s">
        <v>598</v>
      </c>
      <c r="I116" s="4" t="s">
        <v>598</v>
      </c>
      <c r="J116" s="5" t="s">
        <v>602</v>
      </c>
      <c r="K116" s="4">
        <v>0</v>
      </c>
      <c r="L116" s="4">
        <v>1</v>
      </c>
    </row>
    <row r="117" spans="1:12" x14ac:dyDescent="0.25">
      <c r="A117" s="2">
        <v>115</v>
      </c>
      <c r="B117" s="2">
        <v>179</v>
      </c>
      <c r="C117" s="2" t="str">
        <f t="shared" si="1"/>
        <v>0x00B3</v>
      </c>
      <c r="D117" s="4" t="s">
        <v>326</v>
      </c>
      <c r="E117" s="4" t="s">
        <v>636</v>
      </c>
      <c r="F117" s="3" t="s">
        <v>597</v>
      </c>
      <c r="G117" s="70" t="str">
        <f>CONCATENATE(D117,"=",B117)</f>
        <v>i_IMS_RVL_FILTRO_AR=179</v>
      </c>
      <c r="H117" s="4" t="s">
        <v>598</v>
      </c>
      <c r="I117" s="4" t="s">
        <v>598</v>
      </c>
      <c r="J117" s="5" t="s">
        <v>602</v>
      </c>
      <c r="K117" s="4">
        <v>0</v>
      </c>
      <c r="L117" s="4">
        <f>1000*1000</f>
        <v>1000000</v>
      </c>
    </row>
    <row r="118" spans="1:12" x14ac:dyDescent="0.25">
      <c r="A118" s="2">
        <v>116</v>
      </c>
      <c r="B118" s="2">
        <v>180</v>
      </c>
      <c r="C118" s="2" t="str">
        <f t="shared" si="1"/>
        <v>0x00B4</v>
      </c>
      <c r="D118" s="4" t="s">
        <v>327</v>
      </c>
      <c r="E118" s="4" t="s">
        <v>637</v>
      </c>
      <c r="F118" s="3" t="s">
        <v>597</v>
      </c>
      <c r="G118" s="70" t="str">
        <f>CONCATENATE(D118,"=",B118)</f>
        <v>i_IMS_RVL_GEN_EVE=180</v>
      </c>
      <c r="H118" s="4" t="s">
        <v>598</v>
      </c>
      <c r="I118" s="4" t="s">
        <v>598</v>
      </c>
      <c r="J118" s="5" t="s">
        <v>602</v>
      </c>
      <c r="K118" s="4">
        <v>0</v>
      </c>
      <c r="L118" s="4">
        <v>1</v>
      </c>
    </row>
    <row r="119" spans="1:12" x14ac:dyDescent="0.25">
      <c r="A119" s="2">
        <v>117</v>
      </c>
      <c r="B119" s="2">
        <v>181</v>
      </c>
      <c r="C119" s="2" t="str">
        <f t="shared" si="1"/>
        <v>0x00B5</v>
      </c>
      <c r="D119" s="4" t="s">
        <v>328</v>
      </c>
      <c r="E119" s="4" t="s">
        <v>637</v>
      </c>
      <c r="F119" s="3" t="s">
        <v>597</v>
      </c>
      <c r="G119" s="70" t="str">
        <f>CONCATENATE(D119,"=",B119)</f>
        <v>i_IMS_RVL_TIPO_GEN=181</v>
      </c>
      <c r="H119" s="4" t="s">
        <v>598</v>
      </c>
      <c r="I119" s="4" t="s">
        <v>598</v>
      </c>
      <c r="J119" s="5" t="s">
        <v>602</v>
      </c>
      <c r="K119" s="4">
        <v>0</v>
      </c>
      <c r="L119" s="4">
        <v>1</v>
      </c>
    </row>
    <row r="120" spans="1:12" x14ac:dyDescent="0.25">
      <c r="A120" s="2">
        <v>118</v>
      </c>
      <c r="B120" s="2">
        <v>182</v>
      </c>
      <c r="C120" s="2" t="str">
        <f t="shared" si="1"/>
        <v>0x00B6</v>
      </c>
      <c r="D120" s="4" t="s">
        <v>329</v>
      </c>
      <c r="E120" s="4" t="s">
        <v>637</v>
      </c>
      <c r="F120" s="3" t="s">
        <v>597</v>
      </c>
      <c r="G120" s="70" t="str">
        <f>CONCATENATE(D120,"=",B120)</f>
        <v>i_IMS_RVL_EVE_SPONT=182</v>
      </c>
      <c r="H120" s="4" t="s">
        <v>598</v>
      </c>
      <c r="I120" s="4" t="s">
        <v>598</v>
      </c>
      <c r="J120" s="5" t="s">
        <v>602</v>
      </c>
      <c r="K120" s="4">
        <v>0</v>
      </c>
      <c r="L120" s="4">
        <v>1</v>
      </c>
    </row>
    <row r="121" spans="1:12" x14ac:dyDescent="0.25">
      <c r="A121" s="2">
        <v>119</v>
      </c>
      <c r="B121" s="2">
        <v>183</v>
      </c>
      <c r="C121" s="2" t="str">
        <f t="shared" si="1"/>
        <v>0x00B7</v>
      </c>
      <c r="D121" s="4" t="s">
        <v>330</v>
      </c>
      <c r="E121" s="4" t="s">
        <v>636</v>
      </c>
      <c r="F121" s="3" t="s">
        <v>597</v>
      </c>
      <c r="G121" s="70" t="str">
        <f>CONCATENATE(D121,"=",B121)</f>
        <v>i_BT_TIME_TC=183</v>
      </c>
      <c r="H121" s="4" t="s">
        <v>598</v>
      </c>
      <c r="I121" s="4" t="s">
        <v>598</v>
      </c>
      <c r="J121" s="5" t="s">
        <v>602</v>
      </c>
      <c r="K121" s="4">
        <v>0</v>
      </c>
      <c r="L121" s="4">
        <f>1000*1000</f>
        <v>1000000</v>
      </c>
    </row>
    <row r="122" spans="1:12" x14ac:dyDescent="0.25">
      <c r="A122" s="2">
        <v>120</v>
      </c>
      <c r="B122" s="2">
        <v>184</v>
      </c>
      <c r="C122" s="2" t="str">
        <f t="shared" si="1"/>
        <v>0x00B8</v>
      </c>
      <c r="D122" s="4" t="s">
        <v>331</v>
      </c>
      <c r="E122" s="4" t="s">
        <v>636</v>
      </c>
      <c r="F122" s="3" t="s">
        <v>597</v>
      </c>
      <c r="G122" s="70" t="str">
        <f>CONCATENATE(D122,"=",B122)</f>
        <v>i_BT_FILTRO_AR=184</v>
      </c>
      <c r="H122" s="4" t="s">
        <v>598</v>
      </c>
      <c r="I122" s="4" t="s">
        <v>598</v>
      </c>
      <c r="J122" s="5" t="s">
        <v>602</v>
      </c>
      <c r="K122" s="4">
        <v>0</v>
      </c>
      <c r="L122" s="4">
        <f>1000*1000</f>
        <v>1000000</v>
      </c>
    </row>
    <row r="123" spans="1:12" x14ac:dyDescent="0.25">
      <c r="A123" s="2">
        <v>121</v>
      </c>
      <c r="B123" s="2">
        <v>185</v>
      </c>
      <c r="C123" s="2" t="str">
        <f t="shared" si="1"/>
        <v>0x00B9</v>
      </c>
      <c r="D123" s="4" t="s">
        <v>332</v>
      </c>
      <c r="E123" s="4" t="s">
        <v>636</v>
      </c>
      <c r="F123" s="3" t="s">
        <v>597</v>
      </c>
      <c r="G123" s="70" t="str">
        <f>CONCATENATE(D123,"=",B123)</f>
        <v>i_BT_INC_STATI=185</v>
      </c>
      <c r="H123" s="4" t="s">
        <v>598</v>
      </c>
      <c r="I123" s="4" t="s">
        <v>598</v>
      </c>
      <c r="J123" s="5" t="s">
        <v>602</v>
      </c>
      <c r="K123" s="4">
        <v>0</v>
      </c>
      <c r="L123" s="4">
        <f>1000*1000</f>
        <v>1000000</v>
      </c>
    </row>
    <row r="124" spans="1:12" x14ac:dyDescent="0.25">
      <c r="A124" s="2">
        <v>122</v>
      </c>
      <c r="B124" s="2">
        <v>186</v>
      </c>
      <c r="C124" s="2" t="str">
        <f t="shared" si="1"/>
        <v>0x00BA</v>
      </c>
      <c r="D124" s="4" t="s">
        <v>333</v>
      </c>
      <c r="E124" s="4" t="s">
        <v>637</v>
      </c>
      <c r="F124" s="3" t="s">
        <v>597</v>
      </c>
      <c r="G124" s="70" t="str">
        <f>CONCATENATE(D124,"=",B124)</f>
        <v>i_BT_SGN_PRES=186</v>
      </c>
      <c r="H124" s="4" t="s">
        <v>598</v>
      </c>
      <c r="I124" s="4" t="s">
        <v>598</v>
      </c>
      <c r="J124" s="5" t="s">
        <v>602</v>
      </c>
      <c r="K124" s="4">
        <v>0</v>
      </c>
      <c r="L124" s="4">
        <v>1</v>
      </c>
    </row>
    <row r="125" spans="1:12" x14ac:dyDescent="0.25">
      <c r="A125" s="2">
        <v>123</v>
      </c>
      <c r="B125" s="2">
        <v>187</v>
      </c>
      <c r="C125" s="2" t="str">
        <f t="shared" si="1"/>
        <v>0x00BB</v>
      </c>
      <c r="D125" s="4" t="s">
        <v>334</v>
      </c>
      <c r="E125" s="4" t="s">
        <v>637</v>
      </c>
      <c r="F125" s="3" t="s">
        <v>597</v>
      </c>
      <c r="G125" s="70" t="str">
        <f>CONCATENATE(D125,"=",B125)</f>
        <v>i_BT_SGN_TS_DISP=187</v>
      </c>
      <c r="H125" s="4" t="s">
        <v>598</v>
      </c>
      <c r="I125" s="4" t="s">
        <v>598</v>
      </c>
      <c r="J125" s="5" t="s">
        <v>602</v>
      </c>
      <c r="K125" s="4">
        <v>1</v>
      </c>
      <c r="L125" s="4">
        <v>255</v>
      </c>
    </row>
    <row r="126" spans="1:12" x14ac:dyDescent="0.25">
      <c r="A126" s="2">
        <v>124</v>
      </c>
      <c r="B126" s="2">
        <v>188</v>
      </c>
      <c r="C126" s="2" t="str">
        <f t="shared" si="1"/>
        <v>0x00BC</v>
      </c>
      <c r="D126" s="4" t="s">
        <v>335</v>
      </c>
      <c r="E126" s="4" t="s">
        <v>637</v>
      </c>
      <c r="F126" s="3" t="s">
        <v>597</v>
      </c>
      <c r="G126" s="70" t="str">
        <f>CONCATENATE(D126,"=",B126)</f>
        <v>i_BT_SGN_STATO_RIP=188</v>
      </c>
      <c r="H126" s="4" t="s">
        <v>598</v>
      </c>
      <c r="I126" s="4" t="s">
        <v>598</v>
      </c>
      <c r="J126" s="5" t="s">
        <v>602</v>
      </c>
      <c r="K126" s="4">
        <v>0</v>
      </c>
      <c r="L126" s="4">
        <v>1</v>
      </c>
    </row>
    <row r="127" spans="1:12" x14ac:dyDescent="0.25">
      <c r="A127" s="2">
        <v>125</v>
      </c>
      <c r="B127" s="2">
        <v>189</v>
      </c>
      <c r="C127" s="2" t="str">
        <f t="shared" si="1"/>
        <v>0x00BD</v>
      </c>
      <c r="D127" s="4" t="s">
        <v>336</v>
      </c>
      <c r="E127" s="4" t="s">
        <v>636</v>
      </c>
      <c r="F127" s="3" t="s">
        <v>597</v>
      </c>
      <c r="G127" s="70" t="str">
        <f>CONCATENATE(D127,"=",B127)</f>
        <v>i_BT_SGN_FILTRO_AR=189</v>
      </c>
      <c r="H127" s="4" t="s">
        <v>598</v>
      </c>
      <c r="I127" s="4" t="s">
        <v>598</v>
      </c>
      <c r="J127" s="5" t="s">
        <v>602</v>
      </c>
      <c r="K127" s="4">
        <v>0</v>
      </c>
      <c r="L127" s="4">
        <f>1000*1000</f>
        <v>1000000</v>
      </c>
    </row>
    <row r="128" spans="1:12" x14ac:dyDescent="0.25">
      <c r="A128" s="2">
        <v>126</v>
      </c>
      <c r="B128" s="2">
        <v>190</v>
      </c>
      <c r="C128" s="2" t="str">
        <f t="shared" si="1"/>
        <v>0x00BE</v>
      </c>
      <c r="D128" s="4" t="s">
        <v>337</v>
      </c>
      <c r="E128" s="4" t="s">
        <v>637</v>
      </c>
      <c r="F128" s="3" t="s">
        <v>597</v>
      </c>
      <c r="G128" s="70" t="str">
        <f>CONCATENATE(D128,"=",B128)</f>
        <v>i_BT_SGN_GEN_EVE=190</v>
      </c>
      <c r="H128" s="4" t="s">
        <v>598</v>
      </c>
      <c r="I128" s="4" t="s">
        <v>598</v>
      </c>
      <c r="J128" s="5" t="s">
        <v>602</v>
      </c>
      <c r="K128" s="4">
        <v>0</v>
      </c>
      <c r="L128" s="4">
        <v>1</v>
      </c>
    </row>
    <row r="129" spans="1:12" x14ac:dyDescent="0.25">
      <c r="A129" s="2">
        <v>127</v>
      </c>
      <c r="B129" s="2">
        <v>191</v>
      </c>
      <c r="C129" s="2" t="str">
        <f t="shared" si="1"/>
        <v>0x00BF</v>
      </c>
      <c r="D129" s="4" t="s">
        <v>338</v>
      </c>
      <c r="E129" s="4" t="s">
        <v>637</v>
      </c>
      <c r="F129" s="3" t="s">
        <v>597</v>
      </c>
      <c r="G129" s="70" t="str">
        <f>CONCATENATE(D129,"=",B129)</f>
        <v>i_BT_SGN_TIPO_GEN=191</v>
      </c>
      <c r="H129" s="4" t="s">
        <v>598</v>
      </c>
      <c r="I129" s="4" t="s">
        <v>598</v>
      </c>
      <c r="J129" s="5" t="s">
        <v>602</v>
      </c>
      <c r="K129" s="4">
        <v>0</v>
      </c>
      <c r="L129" s="4">
        <v>1</v>
      </c>
    </row>
    <row r="130" spans="1:12" x14ac:dyDescent="0.25">
      <c r="A130" s="2">
        <v>128</v>
      </c>
      <c r="B130" s="2">
        <v>192</v>
      </c>
      <c r="C130" s="2" t="str">
        <f t="shared" si="1"/>
        <v>0x00C0</v>
      </c>
      <c r="D130" s="4" t="s">
        <v>339</v>
      </c>
      <c r="E130" s="4" t="s">
        <v>637</v>
      </c>
      <c r="F130" s="3" t="s">
        <v>597</v>
      </c>
      <c r="G130" s="70" t="str">
        <f>CONCATENATE(D130,"=",B130)</f>
        <v>i_BT_SGN_EVE_SPONT=192</v>
      </c>
      <c r="H130" s="4" t="s">
        <v>598</v>
      </c>
      <c r="I130" s="4" t="s">
        <v>598</v>
      </c>
      <c r="J130" s="5" t="s">
        <v>602</v>
      </c>
      <c r="K130" s="4">
        <v>0</v>
      </c>
      <c r="L130" s="4">
        <v>1</v>
      </c>
    </row>
    <row r="131" spans="1:12" x14ac:dyDescent="0.25">
      <c r="A131" s="2">
        <v>129</v>
      </c>
      <c r="B131" s="2">
        <v>193</v>
      </c>
      <c r="C131" s="2" t="str">
        <f t="shared" ref="C131:C194" si="3">CONCATENATE("0x",DEC2HEX(B131,4))</f>
        <v>0x00C1</v>
      </c>
      <c r="D131" s="4" t="s">
        <v>340</v>
      </c>
      <c r="E131" s="4" t="s">
        <v>636</v>
      </c>
      <c r="F131" s="3" t="s">
        <v>597</v>
      </c>
      <c r="G131" s="70" t="str">
        <f>CONCATENATE(D131,"=",B131)</f>
        <v>i_ICS_TIME_TC=193</v>
      </c>
      <c r="H131" s="4" t="s">
        <v>598</v>
      </c>
      <c r="I131" s="4" t="s">
        <v>598</v>
      </c>
      <c r="J131" s="5" t="s">
        <v>602</v>
      </c>
      <c r="K131" s="4">
        <v>0</v>
      </c>
      <c r="L131" s="4">
        <f>1000*1000</f>
        <v>1000000</v>
      </c>
    </row>
    <row r="132" spans="1:12" x14ac:dyDescent="0.25">
      <c r="A132" s="2">
        <v>130</v>
      </c>
      <c r="B132" s="2">
        <v>194</v>
      </c>
      <c r="C132" s="2" t="str">
        <f t="shared" si="3"/>
        <v>0x00C2</v>
      </c>
      <c r="D132" s="4" t="s">
        <v>341</v>
      </c>
      <c r="E132" s="4" t="s">
        <v>636</v>
      </c>
      <c r="F132" s="3" t="s">
        <v>597</v>
      </c>
      <c r="G132" s="70" t="str">
        <f>CONCATENATE(D132,"=",B132)</f>
        <v>i_ICS_FILTRO_AR=194</v>
      </c>
      <c r="H132" s="4" t="s">
        <v>598</v>
      </c>
      <c r="I132" s="4" t="s">
        <v>598</v>
      </c>
      <c r="J132" s="5" t="s">
        <v>602</v>
      </c>
      <c r="K132" s="4">
        <v>0</v>
      </c>
      <c r="L132" s="4">
        <f>1000*1000</f>
        <v>1000000</v>
      </c>
    </row>
    <row r="133" spans="1:12" x14ac:dyDescent="0.25">
      <c r="A133" s="2">
        <v>131</v>
      </c>
      <c r="B133" s="2">
        <v>195</v>
      </c>
      <c r="C133" s="2" t="str">
        <f t="shared" si="3"/>
        <v>0x00C3</v>
      </c>
      <c r="D133" s="4" t="s">
        <v>342</v>
      </c>
      <c r="E133" s="4" t="s">
        <v>636</v>
      </c>
      <c r="F133" s="3" t="s">
        <v>597</v>
      </c>
      <c r="G133" s="70" t="str">
        <f>CONCATENATE(D133,"=",B133)</f>
        <v>i_ICS_INC_STATI=195</v>
      </c>
      <c r="H133" s="4" t="s">
        <v>598</v>
      </c>
      <c r="I133" s="4" t="s">
        <v>598</v>
      </c>
      <c r="J133" s="5" t="s">
        <v>602</v>
      </c>
      <c r="K133" s="4">
        <v>0</v>
      </c>
      <c r="L133" s="4">
        <f>1000*1000</f>
        <v>1000000</v>
      </c>
    </row>
    <row r="134" spans="1:12" x14ac:dyDescent="0.25">
      <c r="A134" s="2">
        <v>132</v>
      </c>
      <c r="B134" s="2">
        <v>196</v>
      </c>
      <c r="C134" s="2" t="str">
        <f t="shared" si="3"/>
        <v>0x00C4</v>
      </c>
      <c r="D134" s="4" t="s">
        <v>343</v>
      </c>
      <c r="E134" s="4" t="s">
        <v>637</v>
      </c>
      <c r="F134" s="3" t="s">
        <v>597</v>
      </c>
      <c r="G134" s="70" t="str">
        <f>CONCATENATE(D134,"=",B134)</f>
        <v>i_ICS_PRES_RG=196</v>
      </c>
      <c r="H134" s="4" t="s">
        <v>598</v>
      </c>
      <c r="I134" s="4" t="s">
        <v>598</v>
      </c>
      <c r="J134" s="5" t="s">
        <v>602</v>
      </c>
      <c r="K134" s="4">
        <v>0</v>
      </c>
      <c r="L134" s="4">
        <v>1</v>
      </c>
    </row>
    <row r="135" spans="1:12" x14ac:dyDescent="0.25">
      <c r="A135" s="2">
        <v>133</v>
      </c>
      <c r="B135" s="2">
        <v>197</v>
      </c>
      <c r="C135" s="2" t="str">
        <f t="shared" si="3"/>
        <v>0x00C5</v>
      </c>
      <c r="D135" s="4" t="s">
        <v>344</v>
      </c>
      <c r="E135" s="4" t="s">
        <v>637</v>
      </c>
      <c r="F135" s="3" t="s">
        <v>597</v>
      </c>
      <c r="G135" s="70" t="str">
        <f>CONCATENATE(D135,"=",B135)</f>
        <v>i_ICS_ISV_DEF=197</v>
      </c>
      <c r="H135" s="4" t="s">
        <v>598</v>
      </c>
      <c r="I135" s="4" t="s">
        <v>598</v>
      </c>
      <c r="J135" s="5" t="s">
        <v>602</v>
      </c>
      <c r="K135" s="4">
        <v>0</v>
      </c>
      <c r="L135" s="4">
        <v>1</v>
      </c>
    </row>
    <row r="136" spans="1:12" x14ac:dyDescent="0.25">
      <c r="A136" s="2">
        <v>134</v>
      </c>
      <c r="B136" s="2">
        <v>198</v>
      </c>
      <c r="C136" s="2" t="str">
        <f t="shared" si="3"/>
        <v>0x00C6</v>
      </c>
      <c r="D136" s="4" t="s">
        <v>345</v>
      </c>
      <c r="E136" s="4" t="s">
        <v>637</v>
      </c>
      <c r="F136" s="3" t="s">
        <v>597</v>
      </c>
      <c r="G136" s="70" t="str">
        <f>CONCATENATE(D136,"=",B136)</f>
        <v>i_ICS_RGO_STATO_RIP=198</v>
      </c>
      <c r="H136" s="4" t="s">
        <v>598</v>
      </c>
      <c r="I136" s="4" t="s">
        <v>598</v>
      </c>
      <c r="J136" s="5" t="s">
        <v>602</v>
      </c>
      <c r="K136" s="4">
        <v>0</v>
      </c>
      <c r="L136" s="4">
        <v>1</v>
      </c>
    </row>
    <row r="137" spans="1:12" x14ac:dyDescent="0.25">
      <c r="A137" s="2">
        <v>135</v>
      </c>
      <c r="B137" s="2">
        <v>199</v>
      </c>
      <c r="C137" s="2" t="str">
        <f t="shared" si="3"/>
        <v>0x00C7</v>
      </c>
      <c r="D137" s="4" t="s">
        <v>346</v>
      </c>
      <c r="E137" s="4" t="s">
        <v>636</v>
      </c>
      <c r="F137" s="3" t="s">
        <v>597</v>
      </c>
      <c r="G137" s="70" t="str">
        <f>CONCATENATE(D137,"=",B137)</f>
        <v>i_ICS_RGO_FILTRO_AR=199</v>
      </c>
      <c r="H137" s="4" t="s">
        <v>598</v>
      </c>
      <c r="I137" s="4" t="s">
        <v>598</v>
      </c>
      <c r="J137" s="5" t="s">
        <v>602</v>
      </c>
      <c r="K137" s="4">
        <v>0</v>
      </c>
      <c r="L137" s="4">
        <f>1000*1000</f>
        <v>1000000</v>
      </c>
    </row>
    <row r="138" spans="1:12" x14ac:dyDescent="0.25">
      <c r="A138" s="2">
        <v>136</v>
      </c>
      <c r="B138" s="2">
        <v>200</v>
      </c>
      <c r="C138" s="2" t="str">
        <f t="shared" si="3"/>
        <v>0x00C8</v>
      </c>
      <c r="D138" s="4" t="s">
        <v>347</v>
      </c>
      <c r="E138" s="4" t="s">
        <v>637</v>
      </c>
      <c r="F138" s="3" t="s">
        <v>597</v>
      </c>
      <c r="G138" s="70" t="str">
        <f>CONCATENATE(D138,"=",B138)</f>
        <v>i_ICS_RGO_GEN_EVE=200</v>
      </c>
      <c r="H138" s="4" t="s">
        <v>598</v>
      </c>
      <c r="I138" s="4" t="s">
        <v>598</v>
      </c>
      <c r="J138" s="5" t="s">
        <v>602</v>
      </c>
      <c r="K138" s="4">
        <v>0</v>
      </c>
      <c r="L138" s="4">
        <v>1</v>
      </c>
    </row>
    <row r="139" spans="1:12" x14ac:dyDescent="0.25">
      <c r="A139" s="2">
        <v>137</v>
      </c>
      <c r="B139" s="2">
        <v>201</v>
      </c>
      <c r="C139" s="2" t="str">
        <f t="shared" si="3"/>
        <v>0x00C9</v>
      </c>
      <c r="D139" s="4" t="s">
        <v>348</v>
      </c>
      <c r="E139" s="4" t="s">
        <v>637</v>
      </c>
      <c r="F139" s="3" t="s">
        <v>597</v>
      </c>
      <c r="G139" s="70" t="str">
        <f>CONCATENATE(D139,"=",B139)</f>
        <v>i_ICS_RGO_TIPO_GEN=201</v>
      </c>
      <c r="H139" s="4" t="s">
        <v>598</v>
      </c>
      <c r="I139" s="4" t="s">
        <v>598</v>
      </c>
      <c r="J139" s="5" t="s">
        <v>602</v>
      </c>
      <c r="K139" s="4">
        <v>0</v>
      </c>
      <c r="L139" s="4">
        <v>1</v>
      </c>
    </row>
    <row r="140" spans="1:12" x14ac:dyDescent="0.25">
      <c r="A140" s="2">
        <v>138</v>
      </c>
      <c r="B140" s="2">
        <v>202</v>
      </c>
      <c r="C140" s="2" t="str">
        <f t="shared" si="3"/>
        <v>0x00CA</v>
      </c>
      <c r="D140" s="4" t="s">
        <v>349</v>
      </c>
      <c r="E140" s="4" t="s">
        <v>637</v>
      </c>
      <c r="F140" s="3" t="s">
        <v>597</v>
      </c>
      <c r="G140" s="70" t="str">
        <f>CONCATENATE(D140,"=",B140)</f>
        <v>i_ICS_RGO_EVE_SPONT=202</v>
      </c>
      <c r="H140" s="4" t="s">
        <v>598</v>
      </c>
      <c r="I140" s="4" t="s">
        <v>598</v>
      </c>
      <c r="J140" s="5" t="s">
        <v>602</v>
      </c>
      <c r="K140" s="4">
        <v>0</v>
      </c>
      <c r="L140" s="4">
        <v>1</v>
      </c>
    </row>
    <row r="141" spans="1:12" x14ac:dyDescent="0.25">
      <c r="A141" s="2">
        <v>139</v>
      </c>
      <c r="B141" s="2">
        <v>203</v>
      </c>
      <c r="C141" s="2" t="str">
        <f t="shared" si="3"/>
        <v>0x00CB</v>
      </c>
      <c r="D141" s="4" t="s">
        <v>350</v>
      </c>
      <c r="E141" s="4" t="s">
        <v>637</v>
      </c>
      <c r="F141" s="3" t="s">
        <v>597</v>
      </c>
      <c r="G141" s="70" t="str">
        <f>CONCATENATE(D141,"=",B141)</f>
        <v>i_ICS_RGI_STATO_RIP=203</v>
      </c>
      <c r="H141" s="4" t="s">
        <v>598</v>
      </c>
      <c r="I141" s="4" t="s">
        <v>598</v>
      </c>
      <c r="J141" s="5" t="s">
        <v>602</v>
      </c>
      <c r="K141" s="4">
        <v>0</v>
      </c>
      <c r="L141" s="4">
        <v>1</v>
      </c>
    </row>
    <row r="142" spans="1:12" x14ac:dyDescent="0.25">
      <c r="A142" s="2">
        <v>140</v>
      </c>
      <c r="B142" s="2">
        <v>204</v>
      </c>
      <c r="C142" s="2" t="str">
        <f t="shared" si="3"/>
        <v>0x00CC</v>
      </c>
      <c r="D142" s="4" t="s">
        <v>351</v>
      </c>
      <c r="E142" s="4" t="s">
        <v>636</v>
      </c>
      <c r="F142" s="3" t="s">
        <v>597</v>
      </c>
      <c r="G142" s="70" t="str">
        <f>CONCATENATE(D142,"=",B142)</f>
        <v>i_ICS_RGI_FILTRO_AR=204</v>
      </c>
      <c r="H142" s="4" t="s">
        <v>598</v>
      </c>
      <c r="I142" s="4" t="s">
        <v>598</v>
      </c>
      <c r="J142" s="5" t="s">
        <v>602</v>
      </c>
      <c r="K142" s="4">
        <v>0</v>
      </c>
      <c r="L142" s="4">
        <f>1000*1000</f>
        <v>1000000</v>
      </c>
    </row>
    <row r="143" spans="1:12" x14ac:dyDescent="0.25">
      <c r="A143" s="2">
        <v>141</v>
      </c>
      <c r="B143" s="2">
        <v>205</v>
      </c>
      <c r="C143" s="2" t="str">
        <f t="shared" si="3"/>
        <v>0x00CD</v>
      </c>
      <c r="D143" s="4" t="s">
        <v>352</v>
      </c>
      <c r="E143" s="4" t="s">
        <v>637</v>
      </c>
      <c r="F143" s="3" t="s">
        <v>597</v>
      </c>
      <c r="G143" s="70" t="str">
        <f>CONCATENATE(D143,"=",B143)</f>
        <v>i_ICS_RGI_GEN_EVE=205</v>
      </c>
      <c r="H143" s="4" t="s">
        <v>598</v>
      </c>
      <c r="I143" s="4" t="s">
        <v>598</v>
      </c>
      <c r="J143" s="5" t="s">
        <v>602</v>
      </c>
      <c r="K143" s="4">
        <v>0</v>
      </c>
      <c r="L143" s="4">
        <v>1</v>
      </c>
    </row>
    <row r="144" spans="1:12" x14ac:dyDescent="0.25">
      <c r="A144" s="2">
        <v>142</v>
      </c>
      <c r="B144" s="2">
        <v>206</v>
      </c>
      <c r="C144" s="2" t="str">
        <f t="shared" si="3"/>
        <v>0x00CE</v>
      </c>
      <c r="D144" s="4" t="s">
        <v>353</v>
      </c>
      <c r="E144" s="4" t="s">
        <v>637</v>
      </c>
      <c r="F144" s="3" t="s">
        <v>597</v>
      </c>
      <c r="G144" s="70" t="str">
        <f>CONCATENATE(D144,"=",B144)</f>
        <v>i_ICS_RGI_TIPO_GEN=206</v>
      </c>
      <c r="H144" s="4" t="s">
        <v>598</v>
      </c>
      <c r="I144" s="4" t="s">
        <v>598</v>
      </c>
      <c r="J144" s="5" t="s">
        <v>602</v>
      </c>
      <c r="K144" s="4">
        <v>0</v>
      </c>
      <c r="L144" s="4">
        <v>1</v>
      </c>
    </row>
    <row r="145" spans="1:12" x14ac:dyDescent="0.25">
      <c r="A145" s="2">
        <v>143</v>
      </c>
      <c r="B145" s="2">
        <v>207</v>
      </c>
      <c r="C145" s="2" t="str">
        <f t="shared" si="3"/>
        <v>0x00CF</v>
      </c>
      <c r="D145" s="4" t="s">
        <v>354</v>
      </c>
      <c r="E145" s="4" t="s">
        <v>637</v>
      </c>
      <c r="F145" s="3" t="s">
        <v>597</v>
      </c>
      <c r="G145" s="70" t="str">
        <f>CONCATENATE(D145,"=",B145)</f>
        <v>i_ICS_RGI_EVE_SPONT=207</v>
      </c>
      <c r="H145" s="4" t="s">
        <v>598</v>
      </c>
      <c r="I145" s="4" t="s">
        <v>598</v>
      </c>
      <c r="J145" s="5" t="s">
        <v>602</v>
      </c>
      <c r="K145" s="4">
        <v>0</v>
      </c>
      <c r="L145" s="4">
        <v>1</v>
      </c>
    </row>
    <row r="146" spans="1:12" x14ac:dyDescent="0.25">
      <c r="A146" s="2">
        <v>144</v>
      </c>
      <c r="B146" s="2">
        <v>208</v>
      </c>
      <c r="C146" s="2" t="str">
        <f t="shared" si="3"/>
        <v>0x00D0</v>
      </c>
      <c r="D146" s="4" t="s">
        <v>355</v>
      </c>
      <c r="E146" s="4" t="s">
        <v>637</v>
      </c>
      <c r="F146" s="3" t="s">
        <v>597</v>
      </c>
      <c r="G146" s="70" t="str">
        <f>CONCATENATE(D146,"=",B146)</f>
        <v>i_ICS_PRES_RVL=208</v>
      </c>
      <c r="H146" s="4" t="s">
        <v>598</v>
      </c>
      <c r="I146" s="4" t="s">
        <v>598</v>
      </c>
      <c r="J146" s="5" t="s">
        <v>602</v>
      </c>
      <c r="K146" s="4">
        <v>0</v>
      </c>
      <c r="L146" s="4">
        <v>1</v>
      </c>
    </row>
    <row r="147" spans="1:12" x14ac:dyDescent="0.25">
      <c r="A147" s="2">
        <v>145</v>
      </c>
      <c r="B147" s="2">
        <v>209</v>
      </c>
      <c r="C147" s="2" t="str">
        <f t="shared" si="3"/>
        <v>0x00D1</v>
      </c>
      <c r="D147" s="4" t="s">
        <v>356</v>
      </c>
      <c r="E147" s="4" t="s">
        <v>637</v>
      </c>
      <c r="F147" s="3" t="s">
        <v>597</v>
      </c>
      <c r="G147" s="70" t="str">
        <f>CONCATENATE(D147,"=",B147)</f>
        <v>i_ICS_RVL_STATO_RIP=209</v>
      </c>
      <c r="H147" s="4" t="s">
        <v>598</v>
      </c>
      <c r="I147" s="4" t="s">
        <v>598</v>
      </c>
      <c r="J147" s="5" t="s">
        <v>602</v>
      </c>
      <c r="K147" s="4">
        <v>0</v>
      </c>
      <c r="L147" s="4">
        <v>1</v>
      </c>
    </row>
    <row r="148" spans="1:12" x14ac:dyDescent="0.25">
      <c r="A148" s="2">
        <v>146</v>
      </c>
      <c r="B148" s="2">
        <v>210</v>
      </c>
      <c r="C148" s="2" t="str">
        <f t="shared" si="3"/>
        <v>0x00D2</v>
      </c>
      <c r="D148" s="4" t="s">
        <v>357</v>
      </c>
      <c r="E148" s="4" t="s">
        <v>636</v>
      </c>
      <c r="F148" s="3" t="s">
        <v>597</v>
      </c>
      <c r="G148" s="70" t="str">
        <f>CONCATENATE(D148,"=",B148)</f>
        <v>i_ICS_RVL_FILTRO_AR=210</v>
      </c>
      <c r="H148" s="4" t="s">
        <v>598</v>
      </c>
      <c r="I148" s="4" t="s">
        <v>598</v>
      </c>
      <c r="J148" s="5" t="s">
        <v>602</v>
      </c>
      <c r="K148" s="4">
        <v>0</v>
      </c>
      <c r="L148" s="4">
        <f>1000*1000</f>
        <v>1000000</v>
      </c>
    </row>
    <row r="149" spans="1:12" x14ac:dyDescent="0.25">
      <c r="A149" s="2">
        <v>147</v>
      </c>
      <c r="B149" s="2">
        <v>211</v>
      </c>
      <c r="C149" s="2" t="str">
        <f t="shared" si="3"/>
        <v>0x00D3</v>
      </c>
      <c r="D149" s="4" t="s">
        <v>358</v>
      </c>
      <c r="E149" s="4" t="s">
        <v>637</v>
      </c>
      <c r="F149" s="3" t="s">
        <v>597</v>
      </c>
      <c r="G149" s="70" t="str">
        <f>CONCATENATE(D149,"=",B149)</f>
        <v>i_ICS_RVL_GEN_EVE=211</v>
      </c>
      <c r="H149" s="4" t="s">
        <v>598</v>
      </c>
      <c r="I149" s="4" t="s">
        <v>598</v>
      </c>
      <c r="J149" s="5" t="s">
        <v>602</v>
      </c>
      <c r="K149" s="4">
        <v>0</v>
      </c>
      <c r="L149" s="4">
        <v>1</v>
      </c>
    </row>
    <row r="150" spans="1:12" x14ac:dyDescent="0.25">
      <c r="A150" s="2">
        <v>148</v>
      </c>
      <c r="B150" s="2">
        <v>212</v>
      </c>
      <c r="C150" s="2" t="str">
        <f t="shared" si="3"/>
        <v>0x00D4</v>
      </c>
      <c r="D150" s="4" t="s">
        <v>359</v>
      </c>
      <c r="E150" s="4" t="s">
        <v>637</v>
      </c>
      <c r="F150" s="3" t="s">
        <v>597</v>
      </c>
      <c r="G150" s="70" t="str">
        <f>CONCATENATE(D150,"=",B150)</f>
        <v>i_ICS_RVL_TIPO_GEN=212</v>
      </c>
      <c r="H150" s="4" t="s">
        <v>598</v>
      </c>
      <c r="I150" s="4" t="s">
        <v>598</v>
      </c>
      <c r="J150" s="5" t="s">
        <v>602</v>
      </c>
      <c r="K150" s="4">
        <v>0</v>
      </c>
      <c r="L150" s="4">
        <v>1</v>
      </c>
    </row>
    <row r="151" spans="1:12" x14ac:dyDescent="0.25">
      <c r="A151" s="2">
        <v>149</v>
      </c>
      <c r="B151" s="2">
        <v>213</v>
      </c>
      <c r="C151" s="2" t="str">
        <f t="shared" si="3"/>
        <v>0x00D5</v>
      </c>
      <c r="D151" s="4" t="s">
        <v>360</v>
      </c>
      <c r="E151" s="4" t="s">
        <v>637</v>
      </c>
      <c r="F151" s="3" t="s">
        <v>597</v>
      </c>
      <c r="G151" s="70" t="str">
        <f>CONCATENATE(D151,"=",B151)</f>
        <v>i_ICS_RVL_EVE_SPONT=213</v>
      </c>
      <c r="H151" s="4" t="s">
        <v>598</v>
      </c>
      <c r="I151" s="4" t="s">
        <v>598</v>
      </c>
      <c r="J151" s="5" t="s">
        <v>602</v>
      </c>
      <c r="K151" s="4">
        <v>0</v>
      </c>
      <c r="L151" s="4">
        <v>1</v>
      </c>
    </row>
    <row r="152" spans="1:12" x14ac:dyDescent="0.25">
      <c r="A152" s="2">
        <v>150</v>
      </c>
      <c r="B152" s="2">
        <v>214</v>
      </c>
      <c r="C152" s="2" t="str">
        <f t="shared" si="3"/>
        <v>0x00D6</v>
      </c>
      <c r="D152" s="4" t="s">
        <v>361</v>
      </c>
      <c r="E152" s="4" t="s">
        <v>637</v>
      </c>
      <c r="F152" s="3" t="s">
        <v>597</v>
      </c>
      <c r="G152" s="70" t="str">
        <f>CONCATENATE(D152,"=",B152)</f>
        <v>i_ICS_ANIN_PRES=214</v>
      </c>
      <c r="H152" s="4" t="s">
        <v>598</v>
      </c>
      <c r="I152" s="4" t="s">
        <v>598</v>
      </c>
      <c r="J152" s="5" t="s">
        <v>602</v>
      </c>
      <c r="K152" s="4">
        <v>0</v>
      </c>
      <c r="L152" s="4">
        <v>1</v>
      </c>
    </row>
    <row r="153" spans="1:12" x14ac:dyDescent="0.25">
      <c r="A153" s="2">
        <v>151</v>
      </c>
      <c r="B153" s="2">
        <v>215</v>
      </c>
      <c r="C153" s="2" t="str">
        <f t="shared" si="3"/>
        <v>0x00D7</v>
      </c>
      <c r="D153" s="4" t="s">
        <v>362</v>
      </c>
      <c r="E153" s="4" t="s">
        <v>637</v>
      </c>
      <c r="F153" s="3" t="s">
        <v>597</v>
      </c>
      <c r="G153" s="70" t="str">
        <f>CONCATENATE(D153,"=",B153)</f>
        <v>i_ICS_ANIN_TS_DISP=215</v>
      </c>
      <c r="H153" s="4" t="s">
        <v>598</v>
      </c>
      <c r="I153" s="4" t="s">
        <v>598</v>
      </c>
      <c r="J153" s="5" t="s">
        <v>602</v>
      </c>
      <c r="K153" s="4">
        <v>1</v>
      </c>
      <c r="L153" s="4">
        <v>16</v>
      </c>
    </row>
    <row r="154" spans="1:12" x14ac:dyDescent="0.25">
      <c r="A154" s="2">
        <v>152</v>
      </c>
      <c r="B154" s="2">
        <v>216</v>
      </c>
      <c r="C154" s="2" t="str">
        <f t="shared" si="3"/>
        <v>0x00D8</v>
      </c>
      <c r="D154" s="4" t="s">
        <v>363</v>
      </c>
      <c r="E154" s="4" t="s">
        <v>637</v>
      </c>
      <c r="F154" s="3" t="s">
        <v>597</v>
      </c>
      <c r="G154" s="70" t="str">
        <f>CONCATENATE(D154,"=",B154)</f>
        <v>i_ICS_ANIN_STATO_RIP=216</v>
      </c>
      <c r="H154" s="4" t="s">
        <v>598</v>
      </c>
      <c r="I154" s="4" t="s">
        <v>598</v>
      </c>
      <c r="J154" s="5" t="s">
        <v>602</v>
      </c>
      <c r="K154" s="4">
        <v>0</v>
      </c>
      <c r="L154" s="4">
        <v>1</v>
      </c>
    </row>
    <row r="155" spans="1:12" x14ac:dyDescent="0.25">
      <c r="A155" s="2">
        <v>153</v>
      </c>
      <c r="B155" s="2">
        <v>217</v>
      </c>
      <c r="C155" s="2" t="str">
        <f t="shared" si="3"/>
        <v>0x00D9</v>
      </c>
      <c r="D155" s="4" t="s">
        <v>364</v>
      </c>
      <c r="E155" s="4" t="s">
        <v>636</v>
      </c>
      <c r="F155" s="3" t="s">
        <v>597</v>
      </c>
      <c r="G155" s="70" t="str">
        <f>CONCATENATE(D155,"=",B155)</f>
        <v>i_ICS_ANIN_FILTRO_AR=217</v>
      </c>
      <c r="H155" s="4" t="s">
        <v>598</v>
      </c>
      <c r="I155" s="4" t="s">
        <v>598</v>
      </c>
      <c r="J155" s="5" t="s">
        <v>602</v>
      </c>
      <c r="K155" s="4">
        <v>0</v>
      </c>
      <c r="L155" s="4">
        <f>1000*1000</f>
        <v>1000000</v>
      </c>
    </row>
    <row r="156" spans="1:12" x14ac:dyDescent="0.25">
      <c r="A156" s="2">
        <v>154</v>
      </c>
      <c r="B156" s="2">
        <v>218</v>
      </c>
      <c r="C156" s="2" t="str">
        <f t="shared" si="3"/>
        <v>0x00DA</v>
      </c>
      <c r="D156" s="4" t="s">
        <v>365</v>
      </c>
      <c r="E156" s="4" t="s">
        <v>637</v>
      </c>
      <c r="F156" s="3" t="s">
        <v>597</v>
      </c>
      <c r="G156" s="70" t="str">
        <f>CONCATENATE(D156,"=",B156)</f>
        <v>i_ICS_ANIN_GEN_EVE=218</v>
      </c>
      <c r="H156" s="4" t="s">
        <v>598</v>
      </c>
      <c r="I156" s="4" t="s">
        <v>598</v>
      </c>
      <c r="J156" s="5" t="s">
        <v>602</v>
      </c>
      <c r="K156" s="4">
        <v>0</v>
      </c>
      <c r="L156" s="4">
        <v>1</v>
      </c>
    </row>
    <row r="157" spans="1:12" x14ac:dyDescent="0.25">
      <c r="A157" s="2">
        <v>155</v>
      </c>
      <c r="B157" s="2">
        <v>219</v>
      </c>
      <c r="C157" s="2" t="str">
        <f t="shared" si="3"/>
        <v>0x00DB</v>
      </c>
      <c r="D157" s="4" t="s">
        <v>366</v>
      </c>
      <c r="E157" s="4" t="s">
        <v>637</v>
      </c>
      <c r="F157" s="3" t="s">
        <v>597</v>
      </c>
      <c r="G157" s="70" t="str">
        <f>CONCATENATE(D157,"=",B157)</f>
        <v>i_ICS_ANIN_TIPO_GEN=219</v>
      </c>
      <c r="H157" s="4" t="s">
        <v>598</v>
      </c>
      <c r="I157" s="4" t="s">
        <v>598</v>
      </c>
      <c r="J157" s="5" t="s">
        <v>602</v>
      </c>
      <c r="K157" s="4">
        <v>0</v>
      </c>
      <c r="L157" s="4">
        <v>1</v>
      </c>
    </row>
    <row r="158" spans="1:12" x14ac:dyDescent="0.25">
      <c r="A158" s="2">
        <v>156</v>
      </c>
      <c r="B158" s="2">
        <v>220</v>
      </c>
      <c r="C158" s="2" t="str">
        <f t="shared" si="3"/>
        <v>0x00DC</v>
      </c>
      <c r="D158" s="4" t="s">
        <v>367</v>
      </c>
      <c r="E158" s="4" t="s">
        <v>637</v>
      </c>
      <c r="F158" s="3" t="s">
        <v>597</v>
      </c>
      <c r="G158" s="70" t="str">
        <f>CONCATENATE(D158,"=",B158)</f>
        <v>i_ICS_ANIN_EVE_SPONT=220</v>
      </c>
      <c r="H158" s="4" t="s">
        <v>598</v>
      </c>
      <c r="I158" s="4" t="s">
        <v>598</v>
      </c>
      <c r="J158" s="5" t="s">
        <v>602</v>
      </c>
      <c r="K158" s="4">
        <v>0</v>
      </c>
      <c r="L158" s="4">
        <v>1</v>
      </c>
    </row>
    <row r="159" spans="1:12" x14ac:dyDescent="0.25">
      <c r="A159" s="2">
        <v>157</v>
      </c>
      <c r="B159" s="2">
        <v>221</v>
      </c>
      <c r="C159" s="2" t="str">
        <f t="shared" si="3"/>
        <v>0x00DD</v>
      </c>
      <c r="D159" s="4" t="s">
        <v>368</v>
      </c>
      <c r="E159" s="4" t="s">
        <v>636</v>
      </c>
      <c r="F159" s="3" t="s">
        <v>597</v>
      </c>
      <c r="G159" s="70" t="str">
        <f>CONCATENATE(D159,"=",B159)</f>
        <v>i_RECL_TIME_TC=221</v>
      </c>
      <c r="H159" s="4" t="s">
        <v>598</v>
      </c>
      <c r="I159" s="4" t="s">
        <v>598</v>
      </c>
      <c r="J159" s="5" t="s">
        <v>602</v>
      </c>
      <c r="K159" s="4">
        <v>0</v>
      </c>
      <c r="L159" s="4">
        <f>1000*1000</f>
        <v>1000000</v>
      </c>
    </row>
    <row r="160" spans="1:12" x14ac:dyDescent="0.25">
      <c r="A160" s="2">
        <v>158</v>
      </c>
      <c r="B160" s="2">
        <v>222</v>
      </c>
      <c r="C160" s="2" t="str">
        <f t="shared" si="3"/>
        <v>0x00DE</v>
      </c>
      <c r="D160" s="4" t="s">
        <v>369</v>
      </c>
      <c r="E160" s="4" t="s">
        <v>636</v>
      </c>
      <c r="F160" s="3" t="s">
        <v>597</v>
      </c>
      <c r="G160" s="70" t="str">
        <f>CONCATENATE(D160,"=",B160)</f>
        <v>i_RECL_FILTRO_AR=222</v>
      </c>
      <c r="H160" s="4" t="s">
        <v>598</v>
      </c>
      <c r="I160" s="4" t="s">
        <v>598</v>
      </c>
      <c r="J160" s="5" t="s">
        <v>602</v>
      </c>
      <c r="K160" s="4">
        <v>0</v>
      </c>
      <c r="L160" s="4">
        <f>1000*1000</f>
        <v>1000000</v>
      </c>
    </row>
    <row r="161" spans="1:12" x14ac:dyDescent="0.25">
      <c r="A161" s="2">
        <v>159</v>
      </c>
      <c r="B161" s="2">
        <v>223</v>
      </c>
      <c r="C161" s="2" t="str">
        <f t="shared" si="3"/>
        <v>0x00DF</v>
      </c>
      <c r="D161" s="4" t="s">
        <v>370</v>
      </c>
      <c r="E161" s="4" t="s">
        <v>636</v>
      </c>
      <c r="F161" s="3" t="s">
        <v>597</v>
      </c>
      <c r="G161" s="70" t="str">
        <f>CONCATENATE(D161,"=",B161)</f>
        <v>i_RECL_INC_STATI=223</v>
      </c>
      <c r="H161" s="4" t="s">
        <v>598</v>
      </c>
      <c r="I161" s="4" t="s">
        <v>598</v>
      </c>
      <c r="J161" s="5" t="s">
        <v>602</v>
      </c>
      <c r="K161" s="4">
        <v>0</v>
      </c>
      <c r="L161" s="4">
        <f>1000*1000</f>
        <v>1000000</v>
      </c>
    </row>
    <row r="162" spans="1:12" x14ac:dyDescent="0.25">
      <c r="A162" s="2">
        <v>160</v>
      </c>
      <c r="B162" s="2">
        <v>224</v>
      </c>
      <c r="C162" s="2" t="str">
        <f t="shared" si="3"/>
        <v>0x00E0</v>
      </c>
      <c r="D162" s="4" t="s">
        <v>371</v>
      </c>
      <c r="E162" s="4" t="s">
        <v>637</v>
      </c>
      <c r="F162" s="3" t="s">
        <v>597</v>
      </c>
      <c r="G162" s="70" t="str">
        <f>CONCATENATE(D162,"=",B162)</f>
        <v>i_PRES_SG_RECL=224</v>
      </c>
      <c r="H162" s="4" t="s">
        <v>598</v>
      </c>
      <c r="I162" s="4" t="s">
        <v>598</v>
      </c>
      <c r="J162" s="5" t="s">
        <v>602</v>
      </c>
      <c r="K162" s="4">
        <v>0</v>
      </c>
      <c r="L162" s="4">
        <v>1</v>
      </c>
    </row>
    <row r="163" spans="1:12" x14ac:dyDescent="0.25">
      <c r="A163" s="2">
        <v>161</v>
      </c>
      <c r="B163" s="2">
        <v>225</v>
      </c>
      <c r="C163" s="2" t="str">
        <f t="shared" si="3"/>
        <v>0x00E1</v>
      </c>
      <c r="D163" s="4" t="s">
        <v>372</v>
      </c>
      <c r="E163" s="4" t="s">
        <v>636</v>
      </c>
      <c r="F163" s="3" t="s">
        <v>597</v>
      </c>
      <c r="G163" s="70" t="str">
        <f>CONCATENATE(D163,"=",B163)</f>
        <v>i_RERI_TIME_TC=225</v>
      </c>
      <c r="H163" s="4" t="s">
        <v>598</v>
      </c>
      <c r="I163" s="4" t="s">
        <v>598</v>
      </c>
      <c r="J163" s="5" t="s">
        <v>602</v>
      </c>
      <c r="K163" s="4">
        <v>0</v>
      </c>
      <c r="L163" s="4">
        <f>1000*1000</f>
        <v>1000000</v>
      </c>
    </row>
    <row r="164" spans="1:12" x14ac:dyDescent="0.25">
      <c r="A164" s="2">
        <v>162</v>
      </c>
      <c r="B164" s="2">
        <v>226</v>
      </c>
      <c r="C164" s="2" t="str">
        <f t="shared" si="3"/>
        <v>0x00E2</v>
      </c>
      <c r="D164" s="4" t="s">
        <v>373</v>
      </c>
      <c r="E164" s="4" t="s">
        <v>636</v>
      </c>
      <c r="F164" s="3" t="s">
        <v>597</v>
      </c>
      <c r="G164" s="70" t="str">
        <f>CONCATENATE(D164,"=",B164)</f>
        <v>i_RERI_FILTRO_AR=226</v>
      </c>
      <c r="H164" s="4" t="s">
        <v>598</v>
      </c>
      <c r="I164" s="4" t="s">
        <v>598</v>
      </c>
      <c r="J164" s="5" t="s">
        <v>602</v>
      </c>
      <c r="K164" s="4">
        <v>0</v>
      </c>
      <c r="L164" s="4">
        <f>1000*1000</f>
        <v>1000000</v>
      </c>
    </row>
    <row r="165" spans="1:12" x14ac:dyDescent="0.25">
      <c r="A165" s="2">
        <v>163</v>
      </c>
      <c r="B165" s="2">
        <v>227</v>
      </c>
      <c r="C165" s="2" t="str">
        <f t="shared" si="3"/>
        <v>0x00E3</v>
      </c>
      <c r="D165" s="4" t="s">
        <v>374</v>
      </c>
      <c r="E165" s="4" t="s">
        <v>636</v>
      </c>
      <c r="F165" s="3" t="s">
        <v>597</v>
      </c>
      <c r="G165" s="70" t="str">
        <f>CONCATENATE(D165,"=",B165)</f>
        <v>i_RERI_INC_STATI=227</v>
      </c>
      <c r="H165" s="4" t="s">
        <v>598</v>
      </c>
      <c r="I165" s="4" t="s">
        <v>598</v>
      </c>
      <c r="J165" s="5" t="s">
        <v>602</v>
      </c>
      <c r="K165" s="4">
        <v>0</v>
      </c>
      <c r="L165" s="4">
        <f>1000*1000</f>
        <v>1000000</v>
      </c>
    </row>
    <row r="166" spans="1:12" x14ac:dyDescent="0.25">
      <c r="A166" s="2">
        <v>164</v>
      </c>
      <c r="B166" s="2">
        <v>228</v>
      </c>
      <c r="C166" s="2" t="str">
        <f t="shared" si="3"/>
        <v>0x00E4</v>
      </c>
      <c r="D166" s="4" t="s">
        <v>375</v>
      </c>
      <c r="E166" s="4" t="s">
        <v>637</v>
      </c>
      <c r="F166" s="3" t="s">
        <v>597</v>
      </c>
      <c r="G166" s="70" t="str">
        <f>CONCATENATE(D166,"=",B166)</f>
        <v>i_RECL_51S_STATO_RIP=228</v>
      </c>
      <c r="H166" s="4" t="s">
        <v>598</v>
      </c>
      <c r="I166" s="4" t="s">
        <v>598</v>
      </c>
      <c r="J166" s="5" t="s">
        <v>602</v>
      </c>
      <c r="K166" s="4">
        <v>0</v>
      </c>
      <c r="L166" s="4">
        <v>1</v>
      </c>
    </row>
    <row r="167" spans="1:12" x14ac:dyDescent="0.25">
      <c r="A167" s="2">
        <v>165</v>
      </c>
      <c r="B167" s="2">
        <v>229</v>
      </c>
      <c r="C167" s="2" t="str">
        <f t="shared" si="3"/>
        <v>0x00E5</v>
      </c>
      <c r="D167" s="4" t="s">
        <v>376</v>
      </c>
      <c r="E167" s="4" t="s">
        <v>636</v>
      </c>
      <c r="F167" s="3" t="s">
        <v>597</v>
      </c>
      <c r="G167" s="70" t="str">
        <f>CONCATENATE(D167,"=",B167)</f>
        <v>i_RECL_51S_FILTRO_AR=229</v>
      </c>
      <c r="H167" s="4" t="s">
        <v>598</v>
      </c>
      <c r="I167" s="4" t="s">
        <v>598</v>
      </c>
      <c r="J167" s="5" t="s">
        <v>602</v>
      </c>
      <c r="K167" s="4">
        <v>0</v>
      </c>
      <c r="L167" s="4">
        <f>1000*1000</f>
        <v>1000000</v>
      </c>
    </row>
    <row r="168" spans="1:12" x14ac:dyDescent="0.25">
      <c r="A168" s="2">
        <v>166</v>
      </c>
      <c r="B168" s="2">
        <v>230</v>
      </c>
      <c r="C168" s="2" t="str">
        <f t="shared" si="3"/>
        <v>0x00E6</v>
      </c>
      <c r="D168" s="4" t="s">
        <v>377</v>
      </c>
      <c r="E168" s="4" t="s">
        <v>637</v>
      </c>
      <c r="F168" s="3" t="s">
        <v>597</v>
      </c>
      <c r="G168" s="70" t="str">
        <f>CONCATENATE(D168,"=",B168)</f>
        <v>i_RECL_51S_GEN_EVE=230</v>
      </c>
      <c r="H168" s="4" t="s">
        <v>598</v>
      </c>
      <c r="I168" s="4" t="s">
        <v>598</v>
      </c>
      <c r="J168" s="5" t="s">
        <v>602</v>
      </c>
      <c r="K168" s="4">
        <v>0</v>
      </c>
      <c r="L168" s="4">
        <v>1</v>
      </c>
    </row>
    <row r="169" spans="1:12" x14ac:dyDescent="0.25">
      <c r="A169" s="2">
        <v>167</v>
      </c>
      <c r="B169" s="2">
        <v>231</v>
      </c>
      <c r="C169" s="2" t="str">
        <f t="shared" si="3"/>
        <v>0x00E7</v>
      </c>
      <c r="D169" s="4" t="s">
        <v>378</v>
      </c>
      <c r="E169" s="4" t="s">
        <v>637</v>
      </c>
      <c r="F169" s="3" t="s">
        <v>597</v>
      </c>
      <c r="G169" s="70" t="str">
        <f>CONCATENATE(D169,"=",B169)</f>
        <v>i_RECL_51S_TIPO_GEN=231</v>
      </c>
      <c r="H169" s="4" t="s">
        <v>598</v>
      </c>
      <c r="I169" s="4" t="s">
        <v>598</v>
      </c>
      <c r="J169" s="5" t="s">
        <v>602</v>
      </c>
      <c r="K169" s="4">
        <v>0</v>
      </c>
      <c r="L169" s="4">
        <v>1</v>
      </c>
    </row>
    <row r="170" spans="1:12" x14ac:dyDescent="0.25">
      <c r="A170" s="2">
        <v>168</v>
      </c>
      <c r="B170" s="2">
        <v>232</v>
      </c>
      <c r="C170" s="2" t="str">
        <f t="shared" si="3"/>
        <v>0x00E8</v>
      </c>
      <c r="D170" s="4" t="s">
        <v>379</v>
      </c>
      <c r="E170" s="4" t="s">
        <v>637</v>
      </c>
      <c r="F170" s="3" t="s">
        <v>597</v>
      </c>
      <c r="G170" s="70" t="str">
        <f>CONCATENATE(D170,"=",B170)</f>
        <v>i_RECL_51S_EVE_SPONT=232</v>
      </c>
      <c r="H170" s="4" t="s">
        <v>598</v>
      </c>
      <c r="I170" s="4" t="s">
        <v>598</v>
      </c>
      <c r="J170" s="5" t="s">
        <v>602</v>
      </c>
      <c r="K170" s="4">
        <v>0</v>
      </c>
      <c r="L170" s="4">
        <v>1</v>
      </c>
    </row>
    <row r="171" spans="1:12" x14ac:dyDescent="0.25">
      <c r="A171" s="2">
        <v>169</v>
      </c>
      <c r="B171" s="2">
        <v>233</v>
      </c>
      <c r="C171" s="2" t="str">
        <f t="shared" si="3"/>
        <v>0x00E9</v>
      </c>
      <c r="D171" s="4" t="s">
        <v>380</v>
      </c>
      <c r="E171" s="4" t="s">
        <v>637</v>
      </c>
      <c r="F171" s="3" t="s">
        <v>597</v>
      </c>
      <c r="G171" s="70" t="str">
        <f>CONCATENATE(D171,"=",B171)</f>
        <v>i_RECL_67S_STATO_RIP=233</v>
      </c>
      <c r="H171" s="4" t="s">
        <v>598</v>
      </c>
      <c r="I171" s="4" t="s">
        <v>598</v>
      </c>
      <c r="J171" s="5" t="s">
        <v>602</v>
      </c>
      <c r="K171" s="4">
        <v>0</v>
      </c>
      <c r="L171" s="4">
        <v>1</v>
      </c>
    </row>
    <row r="172" spans="1:12" x14ac:dyDescent="0.25">
      <c r="A172" s="2">
        <v>170</v>
      </c>
      <c r="B172" s="2">
        <v>234</v>
      </c>
      <c r="C172" s="2" t="str">
        <f t="shared" si="3"/>
        <v>0x00EA</v>
      </c>
      <c r="D172" s="4" t="s">
        <v>381</v>
      </c>
      <c r="E172" s="4" t="s">
        <v>636</v>
      </c>
      <c r="F172" s="3" t="s">
        <v>597</v>
      </c>
      <c r="G172" s="70" t="str">
        <f>CONCATENATE(D172,"=",B172)</f>
        <v>i_RECL_67S_FILTRO_AR=234</v>
      </c>
      <c r="H172" s="4" t="s">
        <v>598</v>
      </c>
      <c r="I172" s="4" t="s">
        <v>598</v>
      </c>
      <c r="J172" s="5" t="s">
        <v>602</v>
      </c>
      <c r="K172" s="4">
        <v>0</v>
      </c>
      <c r="L172" s="4">
        <f>1000*1000</f>
        <v>1000000</v>
      </c>
    </row>
    <row r="173" spans="1:12" x14ac:dyDescent="0.25">
      <c r="A173" s="2">
        <v>171</v>
      </c>
      <c r="B173" s="2">
        <v>235</v>
      </c>
      <c r="C173" s="2" t="str">
        <f t="shared" si="3"/>
        <v>0x00EB</v>
      </c>
      <c r="D173" s="4" t="s">
        <v>382</v>
      </c>
      <c r="E173" s="4" t="s">
        <v>637</v>
      </c>
      <c r="F173" s="3" t="s">
        <v>597</v>
      </c>
      <c r="G173" s="70" t="str">
        <f>CONCATENATE(D173,"=",B173)</f>
        <v>i_RECL_67S_GEN_EVE=235</v>
      </c>
      <c r="H173" s="4" t="s">
        <v>598</v>
      </c>
      <c r="I173" s="4" t="s">
        <v>598</v>
      </c>
      <c r="J173" s="5" t="s">
        <v>602</v>
      </c>
      <c r="K173" s="4">
        <v>0</v>
      </c>
      <c r="L173" s="4">
        <v>1</v>
      </c>
    </row>
    <row r="174" spans="1:12" x14ac:dyDescent="0.25">
      <c r="A174" s="2">
        <v>172</v>
      </c>
      <c r="B174" s="2">
        <v>236</v>
      </c>
      <c r="C174" s="2" t="str">
        <f t="shared" si="3"/>
        <v>0x00EC</v>
      </c>
      <c r="D174" s="4" t="s">
        <v>383</v>
      </c>
      <c r="E174" s="4" t="s">
        <v>637</v>
      </c>
      <c r="F174" s="3" t="s">
        <v>597</v>
      </c>
      <c r="G174" s="70" t="str">
        <f>CONCATENATE(D174,"=",B174)</f>
        <v>i_RECL_67S_TIPO_GEN=236</v>
      </c>
      <c r="H174" s="4" t="s">
        <v>598</v>
      </c>
      <c r="I174" s="4" t="s">
        <v>598</v>
      </c>
      <c r="J174" s="5" t="s">
        <v>602</v>
      </c>
      <c r="K174" s="4">
        <v>0</v>
      </c>
      <c r="L174" s="4">
        <v>1</v>
      </c>
    </row>
    <row r="175" spans="1:12" x14ac:dyDescent="0.25">
      <c r="A175" s="2">
        <v>173</v>
      </c>
      <c r="B175" s="2">
        <v>237</v>
      </c>
      <c r="C175" s="2" t="str">
        <f t="shared" si="3"/>
        <v>0x00ED</v>
      </c>
      <c r="D175" s="4" t="s">
        <v>384</v>
      </c>
      <c r="E175" s="4" t="s">
        <v>637</v>
      </c>
      <c r="F175" s="3" t="s">
        <v>597</v>
      </c>
      <c r="G175" s="70" t="str">
        <f>CONCATENATE(D175,"=",B175)</f>
        <v>i_RECL_67S_EVE_SPONT=237</v>
      </c>
      <c r="H175" s="4" t="s">
        <v>598</v>
      </c>
      <c r="I175" s="4" t="s">
        <v>598</v>
      </c>
      <c r="J175" s="5" t="s">
        <v>602</v>
      </c>
      <c r="K175" s="4">
        <v>0</v>
      </c>
      <c r="L175" s="4">
        <v>1</v>
      </c>
    </row>
    <row r="176" spans="1:12" x14ac:dyDescent="0.25">
      <c r="A176" s="2">
        <v>174</v>
      </c>
      <c r="B176" s="2">
        <v>238</v>
      </c>
      <c r="C176" s="2" t="str">
        <f t="shared" si="3"/>
        <v>0x00EE</v>
      </c>
      <c r="D176" s="4" t="s">
        <v>385</v>
      </c>
      <c r="E176" s="4" t="s">
        <v>637</v>
      </c>
      <c r="F176" s="3" t="s">
        <v>597</v>
      </c>
      <c r="G176" s="70" t="str">
        <f>CONCATENATE(D176,"=",B176)</f>
        <v>i_RECL_CRC_PRES=238</v>
      </c>
      <c r="H176" s="4" t="s">
        <v>598</v>
      </c>
      <c r="I176" s="4" t="s">
        <v>598</v>
      </c>
      <c r="J176" s="5" t="s">
        <v>602</v>
      </c>
      <c r="K176" s="4">
        <v>0</v>
      </c>
      <c r="L176" s="4">
        <v>1</v>
      </c>
    </row>
    <row r="177" spans="1:12" x14ac:dyDescent="0.25">
      <c r="A177" s="2">
        <v>175</v>
      </c>
      <c r="B177" s="2">
        <v>239</v>
      </c>
      <c r="C177" s="2" t="str">
        <f t="shared" si="3"/>
        <v>0x00EF</v>
      </c>
      <c r="D177" s="4" t="s">
        <v>386</v>
      </c>
      <c r="E177" s="4" t="s">
        <v>637</v>
      </c>
      <c r="F177" s="3" t="s">
        <v>597</v>
      </c>
      <c r="G177" s="70" t="str">
        <f>CONCATENATE(D177,"=",B177)</f>
        <v>i_RECL_CRC_TS_DISP=239</v>
      </c>
      <c r="H177" s="4" t="s">
        <v>598</v>
      </c>
      <c r="I177" s="4" t="s">
        <v>598</v>
      </c>
      <c r="J177" s="5" t="s">
        <v>602</v>
      </c>
      <c r="K177" s="4">
        <v>1</v>
      </c>
      <c r="L177" s="4">
        <v>16</v>
      </c>
    </row>
    <row r="178" spans="1:12" x14ac:dyDescent="0.25">
      <c r="A178" s="2">
        <v>176</v>
      </c>
      <c r="B178" s="2">
        <v>240</v>
      </c>
      <c r="C178" s="2" t="str">
        <f t="shared" si="3"/>
        <v>0x00F0</v>
      </c>
      <c r="D178" s="4" t="s">
        <v>387</v>
      </c>
      <c r="E178" s="4" t="s">
        <v>637</v>
      </c>
      <c r="F178" s="3" t="s">
        <v>597</v>
      </c>
      <c r="G178" s="70" t="str">
        <f>CONCATENATE(D178,"=",B178)</f>
        <v>i_RECL_CRC_STATO_RIP=240</v>
      </c>
      <c r="H178" s="4" t="s">
        <v>598</v>
      </c>
      <c r="I178" s="4" t="s">
        <v>598</v>
      </c>
      <c r="J178" s="5" t="s">
        <v>602</v>
      </c>
      <c r="K178" s="4">
        <v>0</v>
      </c>
      <c r="L178" s="4">
        <v>1</v>
      </c>
    </row>
    <row r="179" spans="1:12" x14ac:dyDescent="0.25">
      <c r="A179" s="2">
        <v>177</v>
      </c>
      <c r="B179" s="2">
        <v>241</v>
      </c>
      <c r="C179" s="2" t="str">
        <f t="shared" si="3"/>
        <v>0x00F1</v>
      </c>
      <c r="D179" s="4" t="s">
        <v>388</v>
      </c>
      <c r="E179" s="4" t="s">
        <v>636</v>
      </c>
      <c r="F179" s="3" t="s">
        <v>597</v>
      </c>
      <c r="G179" s="70" t="str">
        <f>CONCATENATE(D179,"=",B179)</f>
        <v>i_RECL_CRC_FILTRO_AR=241</v>
      </c>
      <c r="H179" s="4" t="s">
        <v>598</v>
      </c>
      <c r="I179" s="4" t="s">
        <v>598</v>
      </c>
      <c r="J179" s="5" t="s">
        <v>602</v>
      </c>
      <c r="K179" s="4">
        <v>0</v>
      </c>
      <c r="L179" s="4">
        <f>1000*1000</f>
        <v>1000000</v>
      </c>
    </row>
    <row r="180" spans="1:12" x14ac:dyDescent="0.25">
      <c r="A180" s="2">
        <v>178</v>
      </c>
      <c r="B180" s="2">
        <v>242</v>
      </c>
      <c r="C180" s="2" t="str">
        <f t="shared" si="3"/>
        <v>0x00F2</v>
      </c>
      <c r="D180" s="4" t="s">
        <v>389</v>
      </c>
      <c r="E180" s="4" t="s">
        <v>637</v>
      </c>
      <c r="F180" s="3" t="s">
        <v>597</v>
      </c>
      <c r="G180" s="70" t="str">
        <f>CONCATENATE(D180,"=",B180)</f>
        <v>i_RECL_CRC_GEN_EVE=242</v>
      </c>
      <c r="H180" s="4" t="s">
        <v>598</v>
      </c>
      <c r="I180" s="4" t="s">
        <v>598</v>
      </c>
      <c r="J180" s="5" t="s">
        <v>602</v>
      </c>
      <c r="K180" s="4">
        <v>0</v>
      </c>
      <c r="L180" s="4">
        <v>1</v>
      </c>
    </row>
    <row r="181" spans="1:12" x14ac:dyDescent="0.25">
      <c r="A181" s="2">
        <v>179</v>
      </c>
      <c r="B181" s="2">
        <v>243</v>
      </c>
      <c r="C181" s="2" t="str">
        <f t="shared" si="3"/>
        <v>0x00F3</v>
      </c>
      <c r="D181" s="4" t="s">
        <v>390</v>
      </c>
      <c r="E181" s="4" t="s">
        <v>637</v>
      </c>
      <c r="F181" s="3" t="s">
        <v>597</v>
      </c>
      <c r="G181" s="70" t="str">
        <f>CONCATENATE(D181,"=",B181)</f>
        <v>i_RECL_CRC_TIPO_GEN=243</v>
      </c>
      <c r="H181" s="4" t="s">
        <v>598</v>
      </c>
      <c r="I181" s="4" t="s">
        <v>598</v>
      </c>
      <c r="J181" s="5" t="s">
        <v>602</v>
      </c>
      <c r="K181" s="4">
        <v>0</v>
      </c>
      <c r="L181" s="4">
        <v>1</v>
      </c>
    </row>
    <row r="182" spans="1:12" x14ac:dyDescent="0.25">
      <c r="A182" s="2">
        <v>180</v>
      </c>
      <c r="B182" s="2">
        <v>244</v>
      </c>
      <c r="C182" s="2" t="str">
        <f t="shared" si="3"/>
        <v>0x00F4</v>
      </c>
      <c r="D182" s="4" t="s">
        <v>391</v>
      </c>
      <c r="E182" s="4" t="s">
        <v>637</v>
      </c>
      <c r="F182" s="3" t="s">
        <v>597</v>
      </c>
      <c r="G182" s="70" t="str">
        <f>CONCATENATE(D182,"=",B182)</f>
        <v>i_RECL_CRC_EVE_SPONT=244</v>
      </c>
      <c r="H182" s="4" t="s">
        <v>598</v>
      </c>
      <c r="I182" s="4" t="s">
        <v>598</v>
      </c>
      <c r="J182" s="5" t="s">
        <v>602</v>
      </c>
      <c r="K182" s="4">
        <v>0</v>
      </c>
      <c r="L182" s="4">
        <v>1</v>
      </c>
    </row>
    <row r="183" spans="1:12" x14ac:dyDescent="0.25">
      <c r="A183" s="2">
        <v>181</v>
      </c>
      <c r="B183" s="2">
        <v>245</v>
      </c>
      <c r="C183" s="2" t="str">
        <f t="shared" si="3"/>
        <v>0x00F5</v>
      </c>
      <c r="D183" s="4" t="s">
        <v>392</v>
      </c>
      <c r="E183" s="4" t="s">
        <v>637</v>
      </c>
      <c r="F183" s="3" t="s">
        <v>597</v>
      </c>
      <c r="G183" s="70" t="str">
        <f>CONCATENATE(D183,"=",B183)</f>
        <v>i_RECL_ANIN_PRES=245</v>
      </c>
      <c r="H183" s="4" t="s">
        <v>598</v>
      </c>
      <c r="I183" s="4" t="s">
        <v>598</v>
      </c>
      <c r="J183" s="5" t="s">
        <v>602</v>
      </c>
      <c r="K183" s="4">
        <v>0</v>
      </c>
      <c r="L183" s="4">
        <v>1</v>
      </c>
    </row>
    <row r="184" spans="1:12" x14ac:dyDescent="0.25">
      <c r="A184" s="2">
        <v>182</v>
      </c>
      <c r="B184" s="2">
        <v>246</v>
      </c>
      <c r="C184" s="2" t="str">
        <f t="shared" si="3"/>
        <v>0x00F6</v>
      </c>
      <c r="D184" s="4" t="s">
        <v>393</v>
      </c>
      <c r="E184" s="4" t="s">
        <v>637</v>
      </c>
      <c r="F184" s="3" t="s">
        <v>597</v>
      </c>
      <c r="G184" s="70" t="str">
        <f>CONCATENATE(D184,"=",B184)</f>
        <v>i_RECL_ANIN_TS_DISP=246</v>
      </c>
      <c r="H184" s="4" t="s">
        <v>598</v>
      </c>
      <c r="I184" s="4" t="s">
        <v>598</v>
      </c>
      <c r="J184" s="5" t="s">
        <v>602</v>
      </c>
      <c r="K184" s="4">
        <v>1</v>
      </c>
      <c r="L184" s="4">
        <v>16</v>
      </c>
    </row>
    <row r="185" spans="1:12" x14ac:dyDescent="0.25">
      <c r="A185" s="2">
        <v>183</v>
      </c>
      <c r="B185" s="2">
        <v>247</v>
      </c>
      <c r="C185" s="2" t="str">
        <f t="shared" si="3"/>
        <v>0x00F7</v>
      </c>
      <c r="D185" s="4" t="s">
        <v>394</v>
      </c>
      <c r="E185" s="4" t="s">
        <v>637</v>
      </c>
      <c r="F185" s="3" t="s">
        <v>597</v>
      </c>
      <c r="G185" s="70" t="str">
        <f>CONCATENATE(D185,"=",B185)</f>
        <v>i_RECL_ANIN_STATO_RIP=247</v>
      </c>
      <c r="H185" s="4" t="s">
        <v>598</v>
      </c>
      <c r="I185" s="4" t="s">
        <v>598</v>
      </c>
      <c r="J185" s="5" t="s">
        <v>602</v>
      </c>
      <c r="K185" s="4">
        <v>0</v>
      </c>
      <c r="L185" s="4">
        <v>1</v>
      </c>
    </row>
    <row r="186" spans="1:12" x14ac:dyDescent="0.25">
      <c r="A186" s="2">
        <v>184</v>
      </c>
      <c r="B186" s="2">
        <v>248</v>
      </c>
      <c r="C186" s="2" t="str">
        <f t="shared" si="3"/>
        <v>0x00F8</v>
      </c>
      <c r="D186" s="4" t="s">
        <v>395</v>
      </c>
      <c r="E186" s="4" t="s">
        <v>636</v>
      </c>
      <c r="F186" s="3" t="s">
        <v>597</v>
      </c>
      <c r="G186" s="70" t="str">
        <f>CONCATENATE(D186,"=",B186)</f>
        <v>i_RECL_ANIN_FILTRO_AR=248</v>
      </c>
      <c r="H186" s="4" t="s">
        <v>598</v>
      </c>
      <c r="I186" s="4" t="s">
        <v>598</v>
      </c>
      <c r="J186" s="5" t="s">
        <v>602</v>
      </c>
      <c r="K186" s="4">
        <v>0</v>
      </c>
      <c r="L186" s="4">
        <f>1000*1000</f>
        <v>1000000</v>
      </c>
    </row>
    <row r="187" spans="1:12" x14ac:dyDescent="0.25">
      <c r="A187" s="2">
        <v>185</v>
      </c>
      <c r="B187" s="2">
        <v>249</v>
      </c>
      <c r="C187" s="2" t="str">
        <f t="shared" si="3"/>
        <v>0x00F9</v>
      </c>
      <c r="D187" s="4" t="s">
        <v>396</v>
      </c>
      <c r="E187" s="4" t="s">
        <v>637</v>
      </c>
      <c r="F187" s="3" t="s">
        <v>597</v>
      </c>
      <c r="G187" s="70" t="str">
        <f>CONCATENATE(D187,"=",B187)</f>
        <v>i_RECL_ANIN_GEN_EVE=249</v>
      </c>
      <c r="H187" s="4" t="s">
        <v>598</v>
      </c>
      <c r="I187" s="4" t="s">
        <v>598</v>
      </c>
      <c r="J187" s="5" t="s">
        <v>602</v>
      </c>
      <c r="K187" s="4">
        <v>0</v>
      </c>
      <c r="L187" s="4">
        <v>1</v>
      </c>
    </row>
    <row r="188" spans="1:12" x14ac:dyDescent="0.25">
      <c r="A188" s="2">
        <v>186</v>
      </c>
      <c r="B188" s="2">
        <v>250</v>
      </c>
      <c r="C188" s="2" t="str">
        <f t="shared" si="3"/>
        <v>0x00FA</v>
      </c>
      <c r="D188" s="4" t="s">
        <v>397</v>
      </c>
      <c r="E188" s="4" t="s">
        <v>637</v>
      </c>
      <c r="F188" s="3" t="s">
        <v>597</v>
      </c>
      <c r="G188" s="70" t="str">
        <f>CONCATENATE(D188,"=",B188)</f>
        <v>i_RECL_ANIN_TIPO_GEN=250</v>
      </c>
      <c r="H188" s="4" t="s">
        <v>598</v>
      </c>
      <c r="I188" s="4" t="s">
        <v>598</v>
      </c>
      <c r="J188" s="5" t="s">
        <v>602</v>
      </c>
      <c r="K188" s="4">
        <v>0</v>
      </c>
      <c r="L188" s="4">
        <v>1</v>
      </c>
    </row>
    <row r="189" spans="1:12" x14ac:dyDescent="0.25">
      <c r="A189" s="2">
        <v>187</v>
      </c>
      <c r="B189" s="2">
        <v>251</v>
      </c>
      <c r="C189" s="2" t="str">
        <f t="shared" si="3"/>
        <v>0x00FB</v>
      </c>
      <c r="D189" s="4" t="s">
        <v>398</v>
      </c>
      <c r="E189" s="4" t="s">
        <v>637</v>
      </c>
      <c r="F189" s="3" t="s">
        <v>597</v>
      </c>
      <c r="G189" s="70" t="str">
        <f>CONCATENATE(D189,"=",B189)</f>
        <v>i_RECL_ANIN_EVE_SPONT=251</v>
      </c>
      <c r="H189" s="4" t="s">
        <v>598</v>
      </c>
      <c r="I189" s="4" t="s">
        <v>598</v>
      </c>
      <c r="J189" s="5" t="s">
        <v>602</v>
      </c>
      <c r="K189" s="4">
        <v>0</v>
      </c>
      <c r="L189" s="4">
        <v>1</v>
      </c>
    </row>
    <row r="190" spans="1:12" x14ac:dyDescent="0.25">
      <c r="A190" s="2">
        <v>188</v>
      </c>
      <c r="B190" s="2">
        <v>252</v>
      </c>
      <c r="C190" s="2" t="str">
        <f t="shared" si="3"/>
        <v>0x00FC</v>
      </c>
      <c r="D190" s="4" t="s">
        <v>399</v>
      </c>
      <c r="E190" s="4" t="s">
        <v>637</v>
      </c>
      <c r="F190" s="3" t="s">
        <v>597</v>
      </c>
      <c r="G190" s="70" t="str">
        <f>CONCATENATE(D190,"=",B190)</f>
        <v>i_RECL_PEPI_PRES=252</v>
      </c>
      <c r="H190" s="4" t="s">
        <v>598</v>
      </c>
      <c r="I190" s="4" t="s">
        <v>598</v>
      </c>
      <c r="J190" s="5" t="s">
        <v>602</v>
      </c>
      <c r="K190" s="4">
        <v>0</v>
      </c>
      <c r="L190" s="4">
        <v>1</v>
      </c>
    </row>
    <row r="191" spans="1:12" x14ac:dyDescent="0.25">
      <c r="A191" s="2">
        <v>189</v>
      </c>
      <c r="B191" s="2">
        <v>253</v>
      </c>
      <c r="C191" s="2" t="str">
        <f t="shared" si="3"/>
        <v>0x00FD</v>
      </c>
      <c r="D191" s="7" t="s">
        <v>400</v>
      </c>
      <c r="E191" s="7" t="s">
        <v>637</v>
      </c>
      <c r="F191" s="3" t="s">
        <v>597</v>
      </c>
      <c r="G191" s="70" t="str">
        <f>CONCATENATE(D191,"=",B191)</f>
        <v>i_RECL_PEPI_TS_DISP=253</v>
      </c>
      <c r="H191" s="4" t="s">
        <v>598</v>
      </c>
      <c r="I191" s="4" t="s">
        <v>598</v>
      </c>
      <c r="J191" s="5" t="s">
        <v>602</v>
      </c>
      <c r="K191" s="4">
        <v>0</v>
      </c>
      <c r="L191" s="4">
        <v>16</v>
      </c>
    </row>
    <row r="192" spans="1:12" x14ac:dyDescent="0.25">
      <c r="A192" s="2">
        <v>190</v>
      </c>
      <c r="B192" s="2">
        <v>254</v>
      </c>
      <c r="C192" s="2" t="str">
        <f t="shared" si="3"/>
        <v>0x00FE</v>
      </c>
      <c r="D192" s="4" t="s">
        <v>401</v>
      </c>
      <c r="E192" s="4" t="s">
        <v>637</v>
      </c>
      <c r="F192" s="3" t="s">
        <v>597</v>
      </c>
      <c r="G192" s="70" t="str">
        <f>CONCATENATE(D192,"=",B192)</f>
        <v>i_RECL_PEPI_STATO_RIP=254</v>
      </c>
      <c r="H192" s="4" t="s">
        <v>598</v>
      </c>
      <c r="I192" s="4" t="s">
        <v>598</v>
      </c>
      <c r="J192" s="5" t="s">
        <v>602</v>
      </c>
      <c r="K192" s="4">
        <v>0</v>
      </c>
      <c r="L192" s="4">
        <v>1</v>
      </c>
    </row>
    <row r="193" spans="1:12" x14ac:dyDescent="0.25">
      <c r="A193" s="2">
        <v>191</v>
      </c>
      <c r="B193" s="2">
        <v>255</v>
      </c>
      <c r="C193" s="2" t="str">
        <f t="shared" si="3"/>
        <v>0x00FF</v>
      </c>
      <c r="D193" s="4" t="s">
        <v>402</v>
      </c>
      <c r="E193" s="4" t="s">
        <v>636</v>
      </c>
      <c r="F193" s="3" t="s">
        <v>597</v>
      </c>
      <c r="G193" s="70" t="str">
        <f>CONCATENATE(D193,"=",B193)</f>
        <v>i_RECL_PEPI_FILTRO_AR=255</v>
      </c>
      <c r="H193" s="4" t="s">
        <v>598</v>
      </c>
      <c r="I193" s="4" t="s">
        <v>598</v>
      </c>
      <c r="J193" s="5" t="s">
        <v>602</v>
      </c>
      <c r="K193" s="4">
        <v>0</v>
      </c>
      <c r="L193" s="4">
        <f>1000*1000</f>
        <v>1000000</v>
      </c>
    </row>
    <row r="194" spans="1:12" x14ac:dyDescent="0.25">
      <c r="A194" s="2">
        <v>192</v>
      </c>
      <c r="B194" s="2">
        <v>256</v>
      </c>
      <c r="C194" s="2" t="str">
        <f t="shared" si="3"/>
        <v>0x0100</v>
      </c>
      <c r="D194" s="4" t="s">
        <v>403</v>
      </c>
      <c r="E194" s="4" t="s">
        <v>637</v>
      </c>
      <c r="F194" s="3" t="s">
        <v>597</v>
      </c>
      <c r="G194" s="70" t="str">
        <f>CONCATENATE(D194,"=",B194)</f>
        <v>i_RECL_PEPI_GEN_EVE=256</v>
      </c>
      <c r="H194" s="4" t="s">
        <v>598</v>
      </c>
      <c r="I194" s="4" t="s">
        <v>598</v>
      </c>
      <c r="J194" s="5" t="s">
        <v>602</v>
      </c>
      <c r="K194" s="4">
        <v>0</v>
      </c>
      <c r="L194" s="4">
        <v>1</v>
      </c>
    </row>
    <row r="195" spans="1:12" x14ac:dyDescent="0.25">
      <c r="A195" s="2">
        <v>193</v>
      </c>
      <c r="B195" s="2">
        <v>257</v>
      </c>
      <c r="C195" s="2" t="str">
        <f t="shared" ref="C195:C233" si="4">CONCATENATE("0x",DEC2HEX(B195,4))</f>
        <v>0x0101</v>
      </c>
      <c r="D195" s="4" t="s">
        <v>404</v>
      </c>
      <c r="E195" s="4" t="s">
        <v>637</v>
      </c>
      <c r="F195" s="3" t="s">
        <v>597</v>
      </c>
      <c r="G195" s="70" t="str">
        <f>CONCATENATE(D195,"=",B195)</f>
        <v>i_RECL_PEPI_TIPO_GEN=257</v>
      </c>
      <c r="H195" s="4" t="s">
        <v>598</v>
      </c>
      <c r="I195" s="4" t="s">
        <v>598</v>
      </c>
      <c r="J195" s="5" t="s">
        <v>602</v>
      </c>
      <c r="K195" s="4">
        <v>0</v>
      </c>
      <c r="L195" s="4">
        <v>1</v>
      </c>
    </row>
    <row r="196" spans="1:12" x14ac:dyDescent="0.25">
      <c r="A196" s="2">
        <v>194</v>
      </c>
      <c r="B196" s="2">
        <v>258</v>
      </c>
      <c r="C196" s="2" t="str">
        <f t="shared" si="4"/>
        <v>0x0102</v>
      </c>
      <c r="D196" s="4" t="s">
        <v>405</v>
      </c>
      <c r="E196" s="4" t="s">
        <v>637</v>
      </c>
      <c r="F196" s="3" t="s">
        <v>597</v>
      </c>
      <c r="G196" s="70" t="str">
        <f>CONCATENATE(D196,"=",B196)</f>
        <v>i_RECL_PEPI_EVE_SPONT=258</v>
      </c>
      <c r="H196" s="4" t="s">
        <v>598</v>
      </c>
      <c r="I196" s="4" t="s">
        <v>598</v>
      </c>
      <c r="J196" s="5" t="s">
        <v>602</v>
      </c>
      <c r="K196" s="4">
        <v>0</v>
      </c>
      <c r="L196" s="4">
        <v>1</v>
      </c>
    </row>
    <row r="197" spans="1:12" x14ac:dyDescent="0.25">
      <c r="A197" s="2">
        <v>195</v>
      </c>
      <c r="B197" s="2">
        <v>259</v>
      </c>
      <c r="C197" s="2" t="str">
        <f t="shared" si="4"/>
        <v>0x0103</v>
      </c>
      <c r="D197" s="4" t="s">
        <v>406</v>
      </c>
      <c r="E197" s="4" t="s">
        <v>637</v>
      </c>
      <c r="F197" s="3" t="s">
        <v>597</v>
      </c>
      <c r="G197" s="70" t="str">
        <f>CONCATENATE(D197,"=",B197)</f>
        <v>i_RECL_ANPA_PRES=259</v>
      </c>
      <c r="H197" s="4" t="s">
        <v>598</v>
      </c>
      <c r="I197" s="4" t="s">
        <v>598</v>
      </c>
      <c r="J197" s="5" t="s">
        <v>602</v>
      </c>
      <c r="K197" s="4">
        <v>0</v>
      </c>
      <c r="L197" s="4">
        <v>1</v>
      </c>
    </row>
    <row r="198" spans="1:12" x14ac:dyDescent="0.25">
      <c r="A198" s="2">
        <v>196</v>
      </c>
      <c r="B198" s="2">
        <v>260</v>
      </c>
      <c r="C198" s="2" t="str">
        <f t="shared" si="4"/>
        <v>0x0104</v>
      </c>
      <c r="D198" s="4" t="s">
        <v>407</v>
      </c>
      <c r="E198" s="4" t="s">
        <v>637</v>
      </c>
      <c r="F198" s="3" t="s">
        <v>597</v>
      </c>
      <c r="G198" s="70" t="str">
        <f>CONCATENATE(D198,"=",B198)</f>
        <v>i_RECL_ANPA_TS_DISP=260</v>
      </c>
      <c r="H198" s="4" t="s">
        <v>598</v>
      </c>
      <c r="I198" s="4" t="s">
        <v>598</v>
      </c>
      <c r="J198" s="5" t="s">
        <v>602</v>
      </c>
      <c r="K198" s="4">
        <v>0</v>
      </c>
      <c r="L198" s="4">
        <v>16</v>
      </c>
    </row>
    <row r="199" spans="1:12" x14ac:dyDescent="0.25">
      <c r="A199" s="2">
        <v>197</v>
      </c>
      <c r="B199" s="2">
        <v>261</v>
      </c>
      <c r="C199" s="2" t="str">
        <f t="shared" si="4"/>
        <v>0x0105</v>
      </c>
      <c r="D199" s="4" t="s">
        <v>408</v>
      </c>
      <c r="E199" s="4" t="s">
        <v>637</v>
      </c>
      <c r="F199" s="3" t="s">
        <v>597</v>
      </c>
      <c r="G199" s="70" t="str">
        <f>CONCATENATE(D199,"=",B199)</f>
        <v>i_RECL_ANPA_STATO_RIP=261</v>
      </c>
      <c r="H199" s="4" t="s">
        <v>598</v>
      </c>
      <c r="I199" s="4" t="s">
        <v>598</v>
      </c>
      <c r="J199" s="5" t="s">
        <v>602</v>
      </c>
      <c r="K199" s="4">
        <v>0</v>
      </c>
      <c r="L199" s="4">
        <v>1</v>
      </c>
    </row>
    <row r="200" spans="1:12" x14ac:dyDescent="0.25">
      <c r="A200" s="2">
        <v>198</v>
      </c>
      <c r="B200" s="2">
        <v>262</v>
      </c>
      <c r="C200" s="2" t="str">
        <f t="shared" si="4"/>
        <v>0x0106</v>
      </c>
      <c r="D200" s="4" t="s">
        <v>409</v>
      </c>
      <c r="E200" s="4" t="s">
        <v>636</v>
      </c>
      <c r="F200" s="3" t="s">
        <v>597</v>
      </c>
      <c r="G200" s="70" t="str">
        <f>CONCATENATE(D200,"=",B200)</f>
        <v>i_RECL_ANPA_FILTRO_AR=262</v>
      </c>
      <c r="H200" s="4" t="s">
        <v>598</v>
      </c>
      <c r="I200" s="4" t="s">
        <v>598</v>
      </c>
      <c r="J200" s="5" t="s">
        <v>602</v>
      </c>
      <c r="K200" s="4">
        <v>0</v>
      </c>
      <c r="L200" s="4">
        <f>1000*1000</f>
        <v>1000000</v>
      </c>
    </row>
    <row r="201" spans="1:12" x14ac:dyDescent="0.25">
      <c r="A201" s="2">
        <v>199</v>
      </c>
      <c r="B201" s="2">
        <v>263</v>
      </c>
      <c r="C201" s="2" t="str">
        <f t="shared" si="4"/>
        <v>0x0107</v>
      </c>
      <c r="D201" s="4" t="s">
        <v>410</v>
      </c>
      <c r="E201" s="4" t="s">
        <v>637</v>
      </c>
      <c r="F201" s="3" t="s">
        <v>597</v>
      </c>
      <c r="G201" s="70" t="str">
        <f>CONCATENATE(D201,"=",B201)</f>
        <v>i_RECL_ANPA_GEN_EVE=263</v>
      </c>
      <c r="H201" s="4" t="s">
        <v>598</v>
      </c>
      <c r="I201" s="4" t="s">
        <v>598</v>
      </c>
      <c r="J201" s="5" t="s">
        <v>602</v>
      </c>
      <c r="K201" s="4">
        <v>0</v>
      </c>
      <c r="L201" s="4">
        <v>1</v>
      </c>
    </row>
    <row r="202" spans="1:12" x14ac:dyDescent="0.25">
      <c r="A202" s="2">
        <v>200</v>
      </c>
      <c r="B202" s="2">
        <v>264</v>
      </c>
      <c r="C202" s="2" t="str">
        <f t="shared" si="4"/>
        <v>0x0108</v>
      </c>
      <c r="D202" s="4" t="s">
        <v>411</v>
      </c>
      <c r="E202" s="4" t="s">
        <v>637</v>
      </c>
      <c r="F202" s="3" t="s">
        <v>597</v>
      </c>
      <c r="G202" s="70" t="str">
        <f>CONCATENATE(D202,"=",B202)</f>
        <v>i_RECL_ANPA_TIPO_GEN=264</v>
      </c>
      <c r="H202" s="4" t="s">
        <v>598</v>
      </c>
      <c r="I202" s="4" t="s">
        <v>598</v>
      </c>
      <c r="J202" s="5" t="s">
        <v>602</v>
      </c>
      <c r="K202" s="4">
        <v>0</v>
      </c>
      <c r="L202" s="4">
        <v>1</v>
      </c>
    </row>
    <row r="203" spans="1:12" x14ac:dyDescent="0.25">
      <c r="A203" s="2">
        <v>201</v>
      </c>
      <c r="B203" s="2">
        <v>265</v>
      </c>
      <c r="C203" s="2" t="str">
        <f t="shared" si="4"/>
        <v>0x0109</v>
      </c>
      <c r="D203" s="4" t="s">
        <v>412</v>
      </c>
      <c r="E203" s="4" t="s">
        <v>637</v>
      </c>
      <c r="F203" s="3" t="s">
        <v>597</v>
      </c>
      <c r="G203" s="70" t="str">
        <f>CONCATENATE(D203,"=",B203)</f>
        <v>i_RECL_ANPA_EVE_SPONT=265</v>
      </c>
      <c r="H203" s="4" t="s">
        <v>598</v>
      </c>
      <c r="I203" s="4" t="s">
        <v>598</v>
      </c>
      <c r="J203" s="5" t="s">
        <v>602</v>
      </c>
      <c r="K203" s="4">
        <v>0</v>
      </c>
      <c r="L203" s="4">
        <v>1</v>
      </c>
    </row>
    <row r="204" spans="1:12" x14ac:dyDescent="0.25">
      <c r="A204" s="2">
        <v>202</v>
      </c>
      <c r="B204" s="2">
        <v>266</v>
      </c>
      <c r="C204" s="2" t="str">
        <f t="shared" si="4"/>
        <v>0x010A</v>
      </c>
      <c r="D204" s="4" t="s">
        <v>413</v>
      </c>
      <c r="E204" s="4" t="s">
        <v>637</v>
      </c>
      <c r="F204" s="3" t="s">
        <v>597</v>
      </c>
      <c r="G204" s="70" t="str">
        <f>CONCATENATE(D204,"=",B204)</f>
        <v>i_RECL_RVL_PRES=266</v>
      </c>
      <c r="H204" s="4" t="s">
        <v>598</v>
      </c>
      <c r="I204" s="4" t="s">
        <v>598</v>
      </c>
      <c r="J204" s="5" t="s">
        <v>602</v>
      </c>
      <c r="K204" s="4">
        <v>0</v>
      </c>
      <c r="L204" s="4">
        <v>1</v>
      </c>
    </row>
    <row r="205" spans="1:12" x14ac:dyDescent="0.25">
      <c r="A205" s="2">
        <v>203</v>
      </c>
      <c r="B205" s="2">
        <v>267</v>
      </c>
      <c r="C205" s="2" t="str">
        <f t="shared" si="4"/>
        <v>0x010B</v>
      </c>
      <c r="D205" s="4" t="s">
        <v>414</v>
      </c>
      <c r="E205" s="4" t="s">
        <v>637</v>
      </c>
      <c r="F205" s="3" t="s">
        <v>597</v>
      </c>
      <c r="G205" s="70" t="str">
        <f>CONCATENATE(D205,"=",B205)</f>
        <v>i_RECL_RVL_TS_DISP=267</v>
      </c>
      <c r="H205" s="4" t="s">
        <v>598</v>
      </c>
      <c r="I205" s="4" t="s">
        <v>598</v>
      </c>
      <c r="J205" s="5" t="s">
        <v>602</v>
      </c>
      <c r="K205" s="4">
        <v>1</v>
      </c>
      <c r="L205" s="4">
        <v>16</v>
      </c>
    </row>
    <row r="206" spans="1:12" x14ac:dyDescent="0.25">
      <c r="A206" s="2">
        <v>204</v>
      </c>
      <c r="B206" s="2">
        <v>268</v>
      </c>
      <c r="C206" s="2" t="str">
        <f t="shared" si="4"/>
        <v>0x010C</v>
      </c>
      <c r="D206" s="4" t="s">
        <v>415</v>
      </c>
      <c r="E206" s="4" t="s">
        <v>637</v>
      </c>
      <c r="F206" s="3" t="s">
        <v>597</v>
      </c>
      <c r="G206" s="70" t="str">
        <f>CONCATENATE(D206,"=",B206)</f>
        <v>i_RECL_RVL_STATO_RIP=268</v>
      </c>
      <c r="H206" s="4" t="s">
        <v>598</v>
      </c>
      <c r="I206" s="4" t="s">
        <v>598</v>
      </c>
      <c r="J206" s="5" t="s">
        <v>602</v>
      </c>
      <c r="K206" s="4">
        <v>0</v>
      </c>
      <c r="L206" s="4">
        <v>1</v>
      </c>
    </row>
    <row r="207" spans="1:12" x14ac:dyDescent="0.25">
      <c r="A207" s="2">
        <v>205</v>
      </c>
      <c r="B207" s="2">
        <v>269</v>
      </c>
      <c r="C207" s="2" t="str">
        <f t="shared" si="4"/>
        <v>0x010D</v>
      </c>
      <c r="D207" s="4" t="s">
        <v>416</v>
      </c>
      <c r="E207" s="4" t="s">
        <v>636</v>
      </c>
      <c r="F207" s="3" t="s">
        <v>597</v>
      </c>
      <c r="G207" s="70" t="str">
        <f>CONCATENATE(D207,"=",B207)</f>
        <v>i_RECL_RVL_FILTRO_AR=269</v>
      </c>
      <c r="H207" s="4" t="s">
        <v>598</v>
      </c>
      <c r="I207" s="4" t="s">
        <v>598</v>
      </c>
      <c r="J207" s="5" t="s">
        <v>602</v>
      </c>
      <c r="K207" s="4">
        <v>0</v>
      </c>
      <c r="L207" s="4">
        <f>1000*1000</f>
        <v>1000000</v>
      </c>
    </row>
    <row r="208" spans="1:12" x14ac:dyDescent="0.25">
      <c r="A208" s="2">
        <v>206</v>
      </c>
      <c r="B208" s="2">
        <v>270</v>
      </c>
      <c r="C208" s="2" t="str">
        <f t="shared" si="4"/>
        <v>0x010E</v>
      </c>
      <c r="D208" s="4" t="s">
        <v>417</v>
      </c>
      <c r="E208" s="4" t="s">
        <v>637</v>
      </c>
      <c r="F208" s="3" t="s">
        <v>597</v>
      </c>
      <c r="G208" s="70" t="str">
        <f>CONCATENATE(D208,"=",B208)</f>
        <v>i_RECL_RVL_GEN_EVE=270</v>
      </c>
      <c r="H208" s="4" t="s">
        <v>598</v>
      </c>
      <c r="I208" s="4" t="s">
        <v>598</v>
      </c>
      <c r="J208" s="5" t="s">
        <v>602</v>
      </c>
      <c r="K208" s="4">
        <v>0</v>
      </c>
      <c r="L208" s="4">
        <v>1</v>
      </c>
    </row>
    <row r="209" spans="1:12" x14ac:dyDescent="0.25">
      <c r="A209" s="2">
        <v>207</v>
      </c>
      <c r="B209" s="2">
        <v>271</v>
      </c>
      <c r="C209" s="2" t="str">
        <f t="shared" si="4"/>
        <v>0x010F</v>
      </c>
      <c r="D209" s="4" t="s">
        <v>418</v>
      </c>
      <c r="E209" s="4" t="s">
        <v>637</v>
      </c>
      <c r="F209" s="3" t="s">
        <v>597</v>
      </c>
      <c r="G209" s="70" t="str">
        <f>CONCATENATE(D209,"=",B209)</f>
        <v>i_RECL_RVL_TIPO_GEN=271</v>
      </c>
      <c r="H209" s="4" t="s">
        <v>598</v>
      </c>
      <c r="I209" s="4" t="s">
        <v>598</v>
      </c>
      <c r="J209" s="5" t="s">
        <v>602</v>
      </c>
      <c r="K209" s="4">
        <v>0</v>
      </c>
      <c r="L209" s="4">
        <v>1</v>
      </c>
    </row>
    <row r="210" spans="1:12" x14ac:dyDescent="0.25">
      <c r="A210" s="2">
        <v>208</v>
      </c>
      <c r="B210" s="2">
        <v>272</v>
      </c>
      <c r="C210" s="2" t="str">
        <f t="shared" si="4"/>
        <v>0x0110</v>
      </c>
      <c r="D210" s="4" t="s">
        <v>419</v>
      </c>
      <c r="E210" s="4" t="s">
        <v>637</v>
      </c>
      <c r="F210" s="3" t="s">
        <v>597</v>
      </c>
      <c r="G210" s="70" t="str">
        <f>CONCATENATE(D210,"=",B210)</f>
        <v>i_RECL_RVL_EVE_SPONT=272</v>
      </c>
      <c r="H210" s="4" t="s">
        <v>598</v>
      </c>
      <c r="I210" s="4" t="s">
        <v>598</v>
      </c>
      <c r="J210" s="5" t="s">
        <v>602</v>
      </c>
      <c r="K210" s="4">
        <v>0</v>
      </c>
      <c r="L210" s="4">
        <v>1</v>
      </c>
    </row>
    <row r="211" spans="1:12" x14ac:dyDescent="0.25">
      <c r="A211" s="2">
        <v>209</v>
      </c>
      <c r="B211" s="2">
        <v>273</v>
      </c>
      <c r="C211" s="2" t="str">
        <f t="shared" si="4"/>
        <v>0x0111</v>
      </c>
      <c r="D211" s="4" t="s">
        <v>420</v>
      </c>
      <c r="E211" s="4" t="s">
        <v>637</v>
      </c>
      <c r="F211" s="3" t="s">
        <v>597</v>
      </c>
      <c r="G211" s="70" t="str">
        <f>CONCATENATE(D211,"=",B211)</f>
        <v>i_RECL_ISV_PRES=273</v>
      </c>
      <c r="H211" s="4" t="s">
        <v>598</v>
      </c>
      <c r="I211" s="4" t="s">
        <v>598</v>
      </c>
      <c r="J211" s="5" t="s">
        <v>602</v>
      </c>
      <c r="K211" s="4">
        <v>0</v>
      </c>
      <c r="L211" s="4">
        <v>1</v>
      </c>
    </row>
    <row r="212" spans="1:12" x14ac:dyDescent="0.25">
      <c r="A212" s="2">
        <v>210</v>
      </c>
      <c r="B212" s="2">
        <v>274</v>
      </c>
      <c r="C212" s="2" t="str">
        <f t="shared" si="4"/>
        <v>0x0112</v>
      </c>
      <c r="D212" s="4" t="s">
        <v>421</v>
      </c>
      <c r="E212" s="4" t="s">
        <v>637</v>
      </c>
      <c r="F212" s="3" t="s">
        <v>597</v>
      </c>
      <c r="G212" s="70" t="str">
        <f>CONCATENATE(D212,"=",B212)</f>
        <v>i_RECL_ISV_TS_DISP=274</v>
      </c>
      <c r="H212" s="4" t="s">
        <v>598</v>
      </c>
      <c r="I212" s="4" t="s">
        <v>598</v>
      </c>
      <c r="J212" s="5" t="s">
        <v>602</v>
      </c>
      <c r="K212" s="4">
        <v>1</v>
      </c>
      <c r="L212" s="4">
        <v>16</v>
      </c>
    </row>
    <row r="213" spans="1:12" x14ac:dyDescent="0.25">
      <c r="A213" s="2">
        <v>211</v>
      </c>
      <c r="B213" s="2">
        <v>275</v>
      </c>
      <c r="C213" s="2" t="str">
        <f t="shared" si="4"/>
        <v>0x0113</v>
      </c>
      <c r="D213" s="4" t="s">
        <v>422</v>
      </c>
      <c r="E213" s="4" t="s">
        <v>637</v>
      </c>
      <c r="F213" s="3" t="s">
        <v>597</v>
      </c>
      <c r="G213" s="70" t="str">
        <f>CONCATENATE(D213,"=",B213)</f>
        <v>i_RECL_ISV_STATO_RIP=275</v>
      </c>
      <c r="H213" s="4" t="s">
        <v>598</v>
      </c>
      <c r="I213" s="4" t="s">
        <v>598</v>
      </c>
      <c r="J213" s="5" t="s">
        <v>602</v>
      </c>
      <c r="K213" s="4">
        <v>0</v>
      </c>
      <c r="L213" s="4">
        <v>1</v>
      </c>
    </row>
    <row r="214" spans="1:12" x14ac:dyDescent="0.25">
      <c r="A214" s="2">
        <v>212</v>
      </c>
      <c r="B214" s="2">
        <v>276</v>
      </c>
      <c r="C214" s="2" t="str">
        <f t="shared" si="4"/>
        <v>0x0114</v>
      </c>
      <c r="D214" s="4" t="s">
        <v>423</v>
      </c>
      <c r="E214" s="4" t="s">
        <v>636</v>
      </c>
      <c r="F214" s="3" t="s">
        <v>597</v>
      </c>
      <c r="G214" s="70" t="str">
        <f>CONCATENATE(D214,"=",B214)</f>
        <v>i_RECL_ISV_FILTRO_AR=276</v>
      </c>
      <c r="H214" s="4" t="s">
        <v>598</v>
      </c>
      <c r="I214" s="4" t="s">
        <v>598</v>
      </c>
      <c r="J214" s="5" t="s">
        <v>602</v>
      </c>
      <c r="K214" s="4">
        <v>0</v>
      </c>
      <c r="L214" s="4">
        <f>1000*1000</f>
        <v>1000000</v>
      </c>
    </row>
    <row r="215" spans="1:12" x14ac:dyDescent="0.25">
      <c r="A215" s="2">
        <v>213</v>
      </c>
      <c r="B215" s="2">
        <v>277</v>
      </c>
      <c r="C215" s="2" t="str">
        <f t="shared" si="4"/>
        <v>0x0115</v>
      </c>
      <c r="D215" s="4" t="s">
        <v>424</v>
      </c>
      <c r="E215" s="4" t="s">
        <v>637</v>
      </c>
      <c r="F215" s="3" t="s">
        <v>597</v>
      </c>
      <c r="G215" s="70" t="str">
        <f>CONCATENATE(D215,"=",B215)</f>
        <v>i_RECL_ISV_GEN_EVE=277</v>
      </c>
      <c r="H215" s="4" t="s">
        <v>598</v>
      </c>
      <c r="I215" s="4" t="s">
        <v>598</v>
      </c>
      <c r="J215" s="5" t="s">
        <v>602</v>
      </c>
      <c r="K215" s="4">
        <v>0</v>
      </c>
      <c r="L215" s="4">
        <v>1</v>
      </c>
    </row>
    <row r="216" spans="1:12" x14ac:dyDescent="0.25">
      <c r="A216" s="2">
        <v>214</v>
      </c>
      <c r="B216" s="2">
        <v>278</v>
      </c>
      <c r="C216" s="2" t="str">
        <f t="shared" si="4"/>
        <v>0x0116</v>
      </c>
      <c r="D216" s="4" t="s">
        <v>425</v>
      </c>
      <c r="E216" s="4" t="s">
        <v>637</v>
      </c>
      <c r="F216" s="3" t="s">
        <v>597</v>
      </c>
      <c r="G216" s="70" t="str">
        <f>CONCATENATE(D216,"=",B216)</f>
        <v>i_RECL_ISV_TIPO_GEN=278</v>
      </c>
      <c r="H216" s="4" t="s">
        <v>598</v>
      </c>
      <c r="I216" s="4" t="s">
        <v>598</v>
      </c>
      <c r="J216" s="5" t="s">
        <v>602</v>
      </c>
      <c r="K216" s="4">
        <v>0</v>
      </c>
      <c r="L216" s="4">
        <v>1</v>
      </c>
    </row>
    <row r="217" spans="1:12" x14ac:dyDescent="0.25">
      <c r="A217" s="2">
        <v>215</v>
      </c>
      <c r="B217" s="2">
        <v>279</v>
      </c>
      <c r="C217" s="2" t="str">
        <f t="shared" si="4"/>
        <v>0x0117</v>
      </c>
      <c r="D217" s="4" t="s">
        <v>426</v>
      </c>
      <c r="E217" s="4" t="s">
        <v>637</v>
      </c>
      <c r="F217" s="3" t="s">
        <v>597</v>
      </c>
      <c r="G217" s="70" t="str">
        <f>CONCATENATE(D217,"=",B217)</f>
        <v>i_RECL_ISV_EVE_SPONT=279</v>
      </c>
      <c r="H217" s="4" t="s">
        <v>598</v>
      </c>
      <c r="I217" s="4" t="s">
        <v>598</v>
      </c>
      <c r="J217" s="5" t="s">
        <v>602</v>
      </c>
      <c r="K217" s="4">
        <v>0</v>
      </c>
      <c r="L217" s="4">
        <v>1</v>
      </c>
    </row>
    <row r="218" spans="1:12" x14ac:dyDescent="0.25">
      <c r="A218" s="71">
        <v>216</v>
      </c>
      <c r="B218" s="71">
        <v>280</v>
      </c>
      <c r="C218" s="71" t="str">
        <f t="shared" si="4"/>
        <v>0x0118</v>
      </c>
      <c r="D218" s="79" t="s">
        <v>427</v>
      </c>
      <c r="E218" s="73" t="s">
        <v>637</v>
      </c>
      <c r="F218" s="72" t="s">
        <v>597</v>
      </c>
      <c r="G218" s="75" t="str">
        <f>CONCATENATE(D218,"=",B218)</f>
        <v>i_DEF_ODM=280</v>
      </c>
      <c r="H218" s="73" t="s">
        <v>599</v>
      </c>
      <c r="I218" s="73" t="s">
        <v>598</v>
      </c>
      <c r="J218" s="74" t="s">
        <v>602</v>
      </c>
      <c r="K218" s="73">
        <v>0</v>
      </c>
      <c r="L218" s="73">
        <v>5</v>
      </c>
    </row>
    <row r="219" spans="1:12" x14ac:dyDescent="0.25">
      <c r="A219" s="71">
        <v>217</v>
      </c>
      <c r="B219" s="71">
        <v>281</v>
      </c>
      <c r="C219" s="71" t="str">
        <f t="shared" si="4"/>
        <v>0x0119</v>
      </c>
      <c r="D219" s="73" t="s">
        <v>428</v>
      </c>
      <c r="E219" s="73" t="s">
        <v>637</v>
      </c>
      <c r="F219" s="72" t="s">
        <v>597</v>
      </c>
      <c r="G219" s="75" t="str">
        <f>CONCATENATE(D219,"=",B219)</f>
        <v>i_DEF_ODM_AUTO=281</v>
      </c>
      <c r="H219" s="73" t="s">
        <v>598</v>
      </c>
      <c r="I219" s="73" t="s">
        <v>599</v>
      </c>
      <c r="J219" s="74" t="s">
        <v>601</v>
      </c>
      <c r="K219" s="73">
        <v>0</v>
      </c>
      <c r="L219" s="73">
        <v>5</v>
      </c>
    </row>
    <row r="220" spans="1:12" x14ac:dyDescent="0.25">
      <c r="A220" s="71">
        <v>218</v>
      </c>
      <c r="B220" s="71">
        <v>282</v>
      </c>
      <c r="C220" s="71" t="str">
        <f t="shared" si="4"/>
        <v>0x011A</v>
      </c>
      <c r="D220" s="73" t="s">
        <v>429</v>
      </c>
      <c r="E220" s="73" t="s">
        <v>637</v>
      </c>
      <c r="F220" s="72" t="s">
        <v>597</v>
      </c>
      <c r="G220" s="75" t="str">
        <f>CONCATENATE(D220,"=",B220)</f>
        <v>i_TM_CONFIGURE=282</v>
      </c>
      <c r="H220" s="73" t="s">
        <v>598</v>
      </c>
      <c r="I220" s="73" t="s">
        <v>598</v>
      </c>
      <c r="J220" s="74" t="s">
        <v>602</v>
      </c>
      <c r="K220" s="73">
        <v>0</v>
      </c>
      <c r="L220" s="73">
        <v>1</v>
      </c>
    </row>
    <row r="221" spans="1:12" x14ac:dyDescent="0.25">
      <c r="A221" s="71">
        <v>219</v>
      </c>
      <c r="B221" s="71">
        <v>283</v>
      </c>
      <c r="C221" s="71" t="str">
        <f t="shared" si="4"/>
        <v>0x011B</v>
      </c>
      <c r="D221" s="73" t="s">
        <v>430</v>
      </c>
      <c r="E221" s="73" t="s">
        <v>637</v>
      </c>
      <c r="F221" s="72" t="s">
        <v>597</v>
      </c>
      <c r="G221" s="75" t="str">
        <f>CONCATENATE(D221,"=",B221)</f>
        <v>i_TS_CONFIGURE=283</v>
      </c>
      <c r="H221" s="73" t="s">
        <v>598</v>
      </c>
      <c r="I221" s="73" t="s">
        <v>598</v>
      </c>
      <c r="J221" s="74" t="s">
        <v>602</v>
      </c>
      <c r="K221" s="73">
        <v>0</v>
      </c>
      <c r="L221" s="73">
        <v>1</v>
      </c>
    </row>
    <row r="222" spans="1:12" x14ac:dyDescent="0.25">
      <c r="A222" s="71">
        <v>220</v>
      </c>
      <c r="B222" s="71">
        <v>284</v>
      </c>
      <c r="C222" s="71" t="str">
        <f t="shared" si="4"/>
        <v>0x011C</v>
      </c>
      <c r="D222" s="73" t="s">
        <v>431</v>
      </c>
      <c r="E222" s="73" t="s">
        <v>637</v>
      </c>
      <c r="F222" s="72" t="s">
        <v>597</v>
      </c>
      <c r="G222" s="75" t="str">
        <f>CONCATENATE(D222,"=",B222)</f>
        <v>i_DO_CONFIGURE=284</v>
      </c>
      <c r="H222" s="73" t="s">
        <v>598</v>
      </c>
      <c r="I222" s="73" t="s">
        <v>598</v>
      </c>
      <c r="J222" s="74" t="s">
        <v>602</v>
      </c>
      <c r="K222" s="73">
        <v>0</v>
      </c>
      <c r="L222" s="73">
        <v>1</v>
      </c>
    </row>
    <row r="223" spans="1:12" x14ac:dyDescent="0.25">
      <c r="A223" s="71">
        <v>221</v>
      </c>
      <c r="B223" s="71">
        <v>285</v>
      </c>
      <c r="C223" s="71" t="str">
        <f t="shared" si="4"/>
        <v>0x011D</v>
      </c>
      <c r="D223" s="80" t="s">
        <v>432</v>
      </c>
      <c r="E223" s="73" t="s">
        <v>636</v>
      </c>
      <c r="F223" s="72" t="s">
        <v>597</v>
      </c>
      <c r="G223" s="75" t="str">
        <f>CONCATENATE(D223,"=",B223)</f>
        <v>i_tR_BT=285</v>
      </c>
      <c r="H223" s="73" t="s">
        <v>598</v>
      </c>
      <c r="I223" s="73" t="s">
        <v>598</v>
      </c>
      <c r="J223" s="81" t="s">
        <v>601</v>
      </c>
      <c r="K223" s="73">
        <v>0</v>
      </c>
      <c r="L223" s="73">
        <f>1000*60*1000</f>
        <v>60000000</v>
      </c>
    </row>
    <row r="224" spans="1:12" x14ac:dyDescent="0.25">
      <c r="A224" s="71">
        <v>222</v>
      </c>
      <c r="B224" s="71">
        <v>286</v>
      </c>
      <c r="C224" s="71" t="str">
        <f t="shared" si="4"/>
        <v>0x011E</v>
      </c>
      <c r="D224" s="80" t="s">
        <v>433</v>
      </c>
      <c r="E224" s="73" t="s">
        <v>636</v>
      </c>
      <c r="F224" s="72" t="s">
        <v>597</v>
      </c>
      <c r="G224" s="75" t="str">
        <f>CONCATENATE(D224,"=",B224)</f>
        <v>i_tN_BT=286</v>
      </c>
      <c r="H224" s="73" t="s">
        <v>598</v>
      </c>
      <c r="I224" s="73" t="s">
        <v>598</v>
      </c>
      <c r="J224" s="81" t="s">
        <v>601</v>
      </c>
      <c r="K224" s="73">
        <v>0</v>
      </c>
      <c r="L224" s="73">
        <f>1000*60*1000</f>
        <v>60000000</v>
      </c>
    </row>
    <row r="225" spans="1:12" x14ac:dyDescent="0.25">
      <c r="A225" s="2">
        <v>223</v>
      </c>
      <c r="B225" s="2">
        <v>287</v>
      </c>
      <c r="C225" s="2" t="str">
        <f t="shared" si="4"/>
        <v>0x011F</v>
      </c>
      <c r="D225" s="8" t="s">
        <v>434</v>
      </c>
      <c r="E225" s="4" t="s">
        <v>637</v>
      </c>
      <c r="F225" s="3" t="s">
        <v>597</v>
      </c>
      <c r="G225" s="70" t="str">
        <f>CONCATENATE(D225,"=",B225)</f>
        <v>i_BT_PRES_RVL_BT=287</v>
      </c>
      <c r="H225" s="4" t="s">
        <v>598</v>
      </c>
      <c r="I225" s="4" t="s">
        <v>598</v>
      </c>
      <c r="J225" s="5" t="s">
        <v>602</v>
      </c>
      <c r="K225" s="4">
        <v>0</v>
      </c>
      <c r="L225" s="4">
        <v>1</v>
      </c>
    </row>
    <row r="226" spans="1:12" x14ac:dyDescent="0.25">
      <c r="A226" s="2">
        <v>224</v>
      </c>
      <c r="B226" s="2">
        <v>288</v>
      </c>
      <c r="C226" s="2" t="str">
        <f t="shared" si="4"/>
        <v>0x0120</v>
      </c>
      <c r="D226" s="8" t="s">
        <v>435</v>
      </c>
      <c r="E226" s="4" t="s">
        <v>637</v>
      </c>
      <c r="F226" s="3" t="s">
        <v>597</v>
      </c>
      <c r="G226" s="70" t="str">
        <f>CONCATENATE(D226,"=",B226)</f>
        <v>i_BT_RVL_BT_TS_DISP=288</v>
      </c>
      <c r="H226" s="4" t="s">
        <v>598</v>
      </c>
      <c r="I226" s="4" t="s">
        <v>598</v>
      </c>
      <c r="J226" s="5" t="s">
        <v>602</v>
      </c>
      <c r="K226" s="4">
        <v>1</v>
      </c>
      <c r="L226" s="4">
        <v>255</v>
      </c>
    </row>
    <row r="227" spans="1:12" x14ac:dyDescent="0.25">
      <c r="A227" s="2">
        <v>225</v>
      </c>
      <c r="B227" s="2">
        <v>289</v>
      </c>
      <c r="C227" s="2" t="str">
        <f t="shared" si="4"/>
        <v>0x0121</v>
      </c>
      <c r="D227" s="8" t="s">
        <v>436</v>
      </c>
      <c r="E227" s="4" t="s">
        <v>637</v>
      </c>
      <c r="F227" s="3" t="s">
        <v>597</v>
      </c>
      <c r="G227" s="70" t="str">
        <f>CONCATENATE(D227,"=",B227)</f>
        <v>i_BT_RVL_BT_STATO_RIP=289</v>
      </c>
      <c r="H227" s="4" t="s">
        <v>598</v>
      </c>
      <c r="I227" s="4" t="s">
        <v>598</v>
      </c>
      <c r="J227" s="5" t="s">
        <v>602</v>
      </c>
      <c r="K227" s="4">
        <v>0</v>
      </c>
      <c r="L227" s="4">
        <v>1</v>
      </c>
    </row>
    <row r="228" spans="1:12" x14ac:dyDescent="0.25">
      <c r="A228" s="2">
        <v>226</v>
      </c>
      <c r="B228" s="2">
        <v>290</v>
      </c>
      <c r="C228" s="2" t="str">
        <f t="shared" si="4"/>
        <v>0x0122</v>
      </c>
      <c r="D228" s="8" t="s">
        <v>437</v>
      </c>
      <c r="E228" s="4" t="s">
        <v>636</v>
      </c>
      <c r="F228" s="3" t="s">
        <v>597</v>
      </c>
      <c r="G228" s="70" t="str">
        <f>CONCATENATE(D228,"=",B228)</f>
        <v>i_BT_RVL_BT_FILTRO_AR=290</v>
      </c>
      <c r="H228" s="4" t="s">
        <v>598</v>
      </c>
      <c r="I228" s="4" t="s">
        <v>598</v>
      </c>
      <c r="J228" s="5" t="s">
        <v>602</v>
      </c>
      <c r="K228" s="4">
        <v>0</v>
      </c>
      <c r="L228" s="4">
        <f>1000*1000</f>
        <v>1000000</v>
      </c>
    </row>
    <row r="229" spans="1:12" x14ac:dyDescent="0.25">
      <c r="A229" s="2">
        <v>227</v>
      </c>
      <c r="B229" s="2">
        <v>291</v>
      </c>
      <c r="C229" s="2" t="str">
        <f t="shared" si="4"/>
        <v>0x0123</v>
      </c>
      <c r="D229" s="8" t="s">
        <v>438</v>
      </c>
      <c r="E229" s="4" t="s">
        <v>637</v>
      </c>
      <c r="F229" s="3" t="s">
        <v>597</v>
      </c>
      <c r="G229" s="70" t="str">
        <f>CONCATENATE(D229,"=",B229)</f>
        <v>i_BT_RVL_BT_GEN_EVE=291</v>
      </c>
      <c r="H229" s="4" t="s">
        <v>598</v>
      </c>
      <c r="I229" s="4" t="s">
        <v>598</v>
      </c>
      <c r="J229" s="5" t="s">
        <v>602</v>
      </c>
      <c r="K229" s="4">
        <v>0</v>
      </c>
      <c r="L229" s="4">
        <v>1</v>
      </c>
    </row>
    <row r="230" spans="1:12" x14ac:dyDescent="0.25">
      <c r="A230" s="2">
        <v>228</v>
      </c>
      <c r="B230" s="2">
        <v>292</v>
      </c>
      <c r="C230" s="2" t="str">
        <f t="shared" si="4"/>
        <v>0x0124</v>
      </c>
      <c r="D230" s="8" t="s">
        <v>439</v>
      </c>
      <c r="E230" s="4" t="s">
        <v>637</v>
      </c>
      <c r="F230" s="3" t="s">
        <v>597</v>
      </c>
      <c r="G230" s="70" t="str">
        <f>CONCATENATE(D230,"=",B230)</f>
        <v>i_BT_RVL_BT_TIPO_GEN=292</v>
      </c>
      <c r="H230" s="4" t="s">
        <v>598</v>
      </c>
      <c r="I230" s="4" t="s">
        <v>598</v>
      </c>
      <c r="J230" s="5" t="s">
        <v>602</v>
      </c>
      <c r="K230" s="4">
        <v>0</v>
      </c>
      <c r="L230" s="4">
        <v>1</v>
      </c>
    </row>
    <row r="231" spans="1:12" x14ac:dyDescent="0.25">
      <c r="A231" s="2">
        <v>229</v>
      </c>
      <c r="B231" s="2">
        <v>293</v>
      </c>
      <c r="C231" s="2" t="str">
        <f t="shared" si="4"/>
        <v>0x0125</v>
      </c>
      <c r="D231" s="8" t="s">
        <v>440</v>
      </c>
      <c r="E231" s="4" t="s">
        <v>637</v>
      </c>
      <c r="F231" s="3" t="s">
        <v>597</v>
      </c>
      <c r="G231" s="70" t="str">
        <f>CONCATENATE(D231,"=",B231)</f>
        <v>i_BT_RVL_BT_EVE_SPONT=293</v>
      </c>
      <c r="H231" s="4" t="s">
        <v>598</v>
      </c>
      <c r="I231" s="4" t="s">
        <v>598</v>
      </c>
      <c r="J231" s="5" t="s">
        <v>602</v>
      </c>
      <c r="K231" s="4">
        <v>0</v>
      </c>
      <c r="L231" s="4">
        <v>1</v>
      </c>
    </row>
    <row r="232" spans="1:12" x14ac:dyDescent="0.25">
      <c r="A232" s="2">
        <v>230</v>
      </c>
      <c r="B232" s="2">
        <v>294</v>
      </c>
      <c r="C232" s="2" t="str">
        <f t="shared" si="4"/>
        <v>0x0126</v>
      </c>
      <c r="D232" s="8" t="s">
        <v>441</v>
      </c>
      <c r="E232" s="4" t="s">
        <v>637</v>
      </c>
      <c r="F232" s="3" t="s">
        <v>597</v>
      </c>
      <c r="G232" s="70" t="str">
        <f>CONCATENATE(D232,"=",B232)</f>
        <v>i_BT_TIPO_ODM=294</v>
      </c>
      <c r="H232" s="4" t="s">
        <v>599</v>
      </c>
      <c r="I232" s="4" t="s">
        <v>598</v>
      </c>
      <c r="J232" s="9" t="s">
        <v>602</v>
      </c>
      <c r="K232" s="4">
        <v>0</v>
      </c>
      <c r="L232" s="4">
        <v>15</v>
      </c>
    </row>
    <row r="233" spans="1:12" x14ac:dyDescent="0.25">
      <c r="A233" s="2">
        <v>231</v>
      </c>
      <c r="B233" s="2">
        <v>295</v>
      </c>
      <c r="C233" s="2" t="str">
        <f t="shared" si="4"/>
        <v>0x0127</v>
      </c>
      <c r="D233" s="8" t="s">
        <v>442</v>
      </c>
      <c r="E233" s="4" t="s">
        <v>637</v>
      </c>
      <c r="F233" s="3" t="s">
        <v>597</v>
      </c>
      <c r="G233" s="70" t="str">
        <f>CONCATENATE(D233,"=",B233)</f>
        <v>i_BT_TIPO_AUTO=295</v>
      </c>
      <c r="H233" s="4" t="s">
        <v>598</v>
      </c>
      <c r="I233" s="4" t="s">
        <v>599</v>
      </c>
      <c r="J233" s="10" t="s">
        <v>601</v>
      </c>
      <c r="K233" s="4">
        <v>0</v>
      </c>
      <c r="L233" s="4">
        <v>15</v>
      </c>
    </row>
    <row r="234" spans="1:12" s="179" customFormat="1" x14ac:dyDescent="0.25">
      <c r="A234" s="180">
        <v>232</v>
      </c>
      <c r="B234" s="197">
        <v>300</v>
      </c>
      <c r="C234" s="197" t="str">
        <f>CONCATENATE("0x",DEC2HEX(B234,4))</f>
        <v>0x012C</v>
      </c>
      <c r="D234" s="199" t="s">
        <v>603</v>
      </c>
      <c r="E234" s="198" t="s">
        <v>637</v>
      </c>
      <c r="F234" s="198" t="s">
        <v>595</v>
      </c>
      <c r="G234" s="201" t="str">
        <f>CONCATENATE(D234,"=",B234)</f>
        <v>i_LANGUAGE=300</v>
      </c>
      <c r="H234" s="198" t="s">
        <v>599</v>
      </c>
      <c r="I234" s="198" t="s">
        <v>598</v>
      </c>
      <c r="J234" s="200" t="s">
        <v>602</v>
      </c>
      <c r="K234" s="198">
        <v>0</v>
      </c>
      <c r="L234" s="198">
        <v>255</v>
      </c>
    </row>
    <row r="235" spans="1:12" s="179" customFormat="1" x14ac:dyDescent="0.25">
      <c r="A235" s="180">
        <v>233</v>
      </c>
      <c r="B235" s="197">
        <v>301</v>
      </c>
      <c r="C235" s="197" t="str">
        <f>CONCATENATE("0x",DEC2HEX(B235,4))</f>
        <v>0x012D</v>
      </c>
      <c r="D235" s="199" t="s">
        <v>1242</v>
      </c>
      <c r="E235" s="198" t="s">
        <v>637</v>
      </c>
      <c r="F235" s="198" t="s">
        <v>595</v>
      </c>
      <c r="G235" s="201" t="str">
        <f>CONCATENATE(D235,"=",B235)</f>
        <v>i_PROFILE=301</v>
      </c>
      <c r="H235" s="198" t="s">
        <v>598</v>
      </c>
      <c r="I235" s="198" t="s">
        <v>598</v>
      </c>
      <c r="J235" s="200" t="s">
        <v>602</v>
      </c>
      <c r="K235" s="198">
        <v>0</v>
      </c>
      <c r="L235" s="198">
        <v>255</v>
      </c>
    </row>
    <row r="236" spans="1:12" s="179" customFormat="1" x14ac:dyDescent="0.25">
      <c r="A236" s="180">
        <v>234</v>
      </c>
      <c r="B236" s="197">
        <v>302</v>
      </c>
      <c r="C236" s="197" t="str">
        <f>CONCATENATE("0x",DEC2HEX(B236,4))</f>
        <v>0x012E</v>
      </c>
      <c r="D236" s="199" t="s">
        <v>1197</v>
      </c>
      <c r="E236" s="198" t="s">
        <v>639</v>
      </c>
      <c r="F236" s="198" t="s">
        <v>596</v>
      </c>
      <c r="G236" s="201" t="str">
        <f>CONCATENATE(D236,"=",B236)</f>
        <v>i_NTP_SERVER1=302</v>
      </c>
      <c r="H236" s="198" t="s">
        <v>598</v>
      </c>
      <c r="I236" s="198" t="s">
        <v>598</v>
      </c>
      <c r="J236" s="200" t="s">
        <v>602</v>
      </c>
      <c r="K236" s="198">
        <v>0</v>
      </c>
      <c r="L236" s="198">
        <v>15</v>
      </c>
    </row>
    <row r="237" spans="1:12" s="179" customFormat="1" x14ac:dyDescent="0.25">
      <c r="A237" s="180">
        <v>235</v>
      </c>
      <c r="B237" s="197">
        <v>303</v>
      </c>
      <c r="C237" s="197" t="str">
        <f>CONCATENATE("0x",DEC2HEX(B237,4))</f>
        <v>0x012F</v>
      </c>
      <c r="D237" s="199" t="s">
        <v>1198</v>
      </c>
      <c r="E237" s="198" t="s">
        <v>639</v>
      </c>
      <c r="F237" s="198" t="s">
        <v>596</v>
      </c>
      <c r="G237" s="201" t="str">
        <f>CONCATENATE(D237,"=",B237)</f>
        <v>i_NTP_SERVER2=303</v>
      </c>
      <c r="H237" s="198" t="s">
        <v>598</v>
      </c>
      <c r="I237" s="198" t="s">
        <v>598</v>
      </c>
      <c r="J237" s="200" t="s">
        <v>602</v>
      </c>
      <c r="K237" s="198">
        <v>0</v>
      </c>
      <c r="L237" s="198">
        <v>15</v>
      </c>
    </row>
    <row r="238" spans="1:12" x14ac:dyDescent="0.25">
      <c r="A238" s="180">
        <v>236</v>
      </c>
      <c r="B238" s="197">
        <v>304</v>
      </c>
      <c r="C238" s="197" t="str">
        <f t="shared" ref="C238:C282" si="5">CONCATENATE("0x",DEC2HEX(B238,4))</f>
        <v>0x0130</v>
      </c>
      <c r="D238" s="199" t="s">
        <v>1199</v>
      </c>
      <c r="E238" s="198" t="s">
        <v>637</v>
      </c>
      <c r="F238" s="198" t="s">
        <v>596</v>
      </c>
      <c r="G238" s="201" t="str">
        <f>CONCATENATE(D238,"=",B238)</f>
        <v>i_NTP_SYNC_PERIOD=304</v>
      </c>
      <c r="H238" s="198" t="s">
        <v>598</v>
      </c>
      <c r="I238" s="198" t="s">
        <v>598</v>
      </c>
      <c r="J238" s="200" t="s">
        <v>602</v>
      </c>
      <c r="K238" s="198">
        <v>0</v>
      </c>
      <c r="L238" s="198">
        <v>255</v>
      </c>
    </row>
    <row r="239" spans="1:12" x14ac:dyDescent="0.25">
      <c r="A239" s="180">
        <v>237</v>
      </c>
      <c r="B239" s="197">
        <v>305</v>
      </c>
      <c r="C239" s="197" t="str">
        <f t="shared" si="5"/>
        <v>0x0131</v>
      </c>
      <c r="D239" s="199" t="s">
        <v>1200</v>
      </c>
      <c r="E239" s="198" t="s">
        <v>636</v>
      </c>
      <c r="F239" s="198" t="s">
        <v>596</v>
      </c>
      <c r="G239" s="201" t="str">
        <f>CONCATENATE(D239,"=",B239)</f>
        <v>i_NTP_SYNC_TIMEOUT=305</v>
      </c>
      <c r="H239" s="198" t="s">
        <v>598</v>
      </c>
      <c r="I239" s="198" t="s">
        <v>598</v>
      </c>
      <c r="J239" s="200" t="s">
        <v>602</v>
      </c>
      <c r="K239" s="198">
        <v>0</v>
      </c>
      <c r="L239" s="198">
        <f>1000*1000</f>
        <v>1000000</v>
      </c>
    </row>
    <row r="240" spans="1:12" x14ac:dyDescent="0.25">
      <c r="A240" s="180">
        <v>238</v>
      </c>
      <c r="B240" s="197">
        <v>306</v>
      </c>
      <c r="C240" s="197" t="str">
        <f t="shared" si="5"/>
        <v>0x0132</v>
      </c>
      <c r="D240" s="199" t="s">
        <v>1201</v>
      </c>
      <c r="E240" s="198" t="s">
        <v>637</v>
      </c>
      <c r="F240" s="198" t="s">
        <v>596</v>
      </c>
      <c r="G240" s="201" t="str">
        <f>CONCATENATE(D240,"=",B240)</f>
        <v>i_NTP_SYNC_RETRIES=306</v>
      </c>
      <c r="H240" s="198" t="s">
        <v>598</v>
      </c>
      <c r="I240" s="198" t="s">
        <v>598</v>
      </c>
      <c r="J240" s="200" t="s">
        <v>602</v>
      </c>
      <c r="K240" s="198">
        <v>0</v>
      </c>
      <c r="L240" s="198">
        <v>255</v>
      </c>
    </row>
    <row r="241" spans="1:12" x14ac:dyDescent="0.25">
      <c r="A241" s="180">
        <v>239</v>
      </c>
      <c r="B241" s="197">
        <v>307</v>
      </c>
      <c r="C241" s="197" t="str">
        <f t="shared" si="5"/>
        <v>0x0133</v>
      </c>
      <c r="D241" s="199" t="s">
        <v>1202</v>
      </c>
      <c r="E241" s="198" t="s">
        <v>636</v>
      </c>
      <c r="F241" s="198" t="s">
        <v>596</v>
      </c>
      <c r="G241" s="201" t="str">
        <f>CONCATENATE(D241,"=",B241)</f>
        <v>i_NTP_SYNC_RETRIES_TIMEOUT=307</v>
      </c>
      <c r="H241" s="198" t="s">
        <v>598</v>
      </c>
      <c r="I241" s="198" t="s">
        <v>598</v>
      </c>
      <c r="J241" s="200" t="s">
        <v>602</v>
      </c>
      <c r="K241" s="198">
        <v>0</v>
      </c>
      <c r="L241" s="198">
        <f>1000*1000</f>
        <v>1000000</v>
      </c>
    </row>
    <row r="242" spans="1:12" x14ac:dyDescent="0.25">
      <c r="A242" s="180">
        <v>240</v>
      </c>
      <c r="B242" s="197">
        <v>308</v>
      </c>
      <c r="C242" s="197" t="str">
        <f t="shared" si="5"/>
        <v>0x0134</v>
      </c>
      <c r="D242" s="199" t="s">
        <v>1246</v>
      </c>
      <c r="E242" s="198" t="s">
        <v>637</v>
      </c>
      <c r="F242" s="198" t="s">
        <v>596</v>
      </c>
      <c r="G242" s="201" t="str">
        <f>CONCATENATE(D242,"=",B242)</f>
        <v>i_IEC_COMMON_ASDU_ADDR_SIZE=308</v>
      </c>
      <c r="H242" s="198" t="s">
        <v>598</v>
      </c>
      <c r="I242" s="198" t="s">
        <v>598</v>
      </c>
      <c r="J242" s="200" t="s">
        <v>602</v>
      </c>
      <c r="K242" s="198">
        <v>0</v>
      </c>
      <c r="L242" s="198">
        <v>255</v>
      </c>
    </row>
    <row r="243" spans="1:12" x14ac:dyDescent="0.25">
      <c r="A243" s="180">
        <v>241</v>
      </c>
      <c r="B243" s="197">
        <v>309</v>
      </c>
      <c r="C243" s="197" t="str">
        <f t="shared" si="5"/>
        <v>0x0135</v>
      </c>
      <c r="D243" s="199" t="s">
        <v>1209</v>
      </c>
      <c r="E243" s="198" t="s">
        <v>637</v>
      </c>
      <c r="F243" s="198" t="s">
        <v>596</v>
      </c>
      <c r="G243" s="201" t="str">
        <f>CONCATENATE(D243,"=",B243)</f>
        <v>i_IEC_IOA_SIZE=309</v>
      </c>
      <c r="H243" s="198" t="s">
        <v>598</v>
      </c>
      <c r="I243" s="198" t="s">
        <v>598</v>
      </c>
      <c r="J243" s="200" t="s">
        <v>602</v>
      </c>
      <c r="K243" s="198">
        <v>0</v>
      </c>
      <c r="L243" s="198">
        <v>255</v>
      </c>
    </row>
    <row r="244" spans="1:12" x14ac:dyDescent="0.25">
      <c r="A244" s="180">
        <v>242</v>
      </c>
      <c r="B244" s="197">
        <v>310</v>
      </c>
      <c r="C244" s="197" t="str">
        <f t="shared" si="5"/>
        <v>0x0136</v>
      </c>
      <c r="D244" s="199" t="s">
        <v>1208</v>
      </c>
      <c r="E244" s="198" t="s">
        <v>637</v>
      </c>
      <c r="F244" s="198" t="s">
        <v>596</v>
      </c>
      <c r="G244" s="201" t="str">
        <f>CONCATENATE(D244,"=",B244)</f>
        <v>i_IEC_COT_SIZE=310</v>
      </c>
      <c r="H244" s="198" t="s">
        <v>598</v>
      </c>
      <c r="I244" s="198" t="s">
        <v>598</v>
      </c>
      <c r="J244" s="200" t="s">
        <v>602</v>
      </c>
      <c r="K244" s="198">
        <v>0</v>
      </c>
      <c r="L244" s="198">
        <v>255</v>
      </c>
    </row>
    <row r="245" spans="1:12" x14ac:dyDescent="0.25">
      <c r="A245" s="180">
        <v>243</v>
      </c>
      <c r="B245" s="197">
        <v>311</v>
      </c>
      <c r="C245" s="197" t="str">
        <f t="shared" si="5"/>
        <v>0x0137</v>
      </c>
      <c r="D245" s="199" t="s">
        <v>1210</v>
      </c>
      <c r="E245" s="198" t="s">
        <v>637</v>
      </c>
      <c r="F245" s="198" t="s">
        <v>596</v>
      </c>
      <c r="G245" s="201" t="str">
        <f>CONCATENATE(D245,"=",B245)</f>
        <v>i_IEC_MAX_ASDU_SIZE=311</v>
      </c>
      <c r="H245" s="198" t="s">
        <v>598</v>
      </c>
      <c r="I245" s="198" t="s">
        <v>598</v>
      </c>
      <c r="J245" s="200" t="s">
        <v>602</v>
      </c>
      <c r="K245" s="198">
        <v>0</v>
      </c>
      <c r="L245" s="198">
        <v>255</v>
      </c>
    </row>
    <row r="246" spans="1:12" x14ac:dyDescent="0.25">
      <c r="A246" s="180">
        <v>244</v>
      </c>
      <c r="B246" s="197">
        <v>312</v>
      </c>
      <c r="C246" s="197" t="str">
        <f t="shared" si="5"/>
        <v>0x0138</v>
      </c>
      <c r="D246" s="199" t="s">
        <v>1211</v>
      </c>
      <c r="E246" s="198" t="s">
        <v>636</v>
      </c>
      <c r="F246" s="198" t="s">
        <v>596</v>
      </c>
      <c r="G246" s="201" t="str">
        <f>CONCATENATE(D246,"=",B246)</f>
        <v>i_IEC_CYCLE_PERIOD=312</v>
      </c>
      <c r="H246" s="198" t="s">
        <v>598</v>
      </c>
      <c r="I246" s="198" t="s">
        <v>598</v>
      </c>
      <c r="J246" s="200" t="s">
        <v>602</v>
      </c>
      <c r="K246" s="198">
        <v>0</v>
      </c>
      <c r="L246" s="198">
        <f>1000*60*1000</f>
        <v>60000000</v>
      </c>
    </row>
    <row r="247" spans="1:12" x14ac:dyDescent="0.25">
      <c r="A247" s="180">
        <v>245</v>
      </c>
      <c r="B247" s="197">
        <v>313</v>
      </c>
      <c r="C247" s="197" t="str">
        <f t="shared" si="5"/>
        <v>0x0139</v>
      </c>
      <c r="D247" s="199" t="s">
        <v>1203</v>
      </c>
      <c r="E247" s="198" t="s">
        <v>636</v>
      </c>
      <c r="F247" s="198" t="s">
        <v>596</v>
      </c>
      <c r="G247" s="201" t="str">
        <f>CONCATENATE(D247,"=",B247)</f>
        <v>i_IEC104_T1=313</v>
      </c>
      <c r="H247" s="198" t="s">
        <v>598</v>
      </c>
      <c r="I247" s="198" t="s">
        <v>598</v>
      </c>
      <c r="J247" s="200" t="s">
        <v>602</v>
      </c>
      <c r="K247" s="198">
        <v>0</v>
      </c>
      <c r="L247" s="198">
        <f t="shared" ref="L247:L249" si="6">1000*60*1000</f>
        <v>60000000</v>
      </c>
    </row>
    <row r="248" spans="1:12" x14ac:dyDescent="0.25">
      <c r="A248" s="180">
        <v>246</v>
      </c>
      <c r="B248" s="197">
        <v>314</v>
      </c>
      <c r="C248" s="197" t="str">
        <f t="shared" si="5"/>
        <v>0x013A</v>
      </c>
      <c r="D248" s="199" t="s">
        <v>1204</v>
      </c>
      <c r="E248" s="198" t="s">
        <v>636</v>
      </c>
      <c r="F248" s="198" t="s">
        <v>596</v>
      </c>
      <c r="G248" s="201" t="str">
        <f>CONCATENATE(D248,"=",B248)</f>
        <v>i_IEC104_T2=314</v>
      </c>
      <c r="H248" s="198" t="s">
        <v>598</v>
      </c>
      <c r="I248" s="198" t="s">
        <v>598</v>
      </c>
      <c r="J248" s="200" t="s">
        <v>602</v>
      </c>
      <c r="K248" s="198">
        <v>0</v>
      </c>
      <c r="L248" s="198">
        <f t="shared" si="6"/>
        <v>60000000</v>
      </c>
    </row>
    <row r="249" spans="1:12" x14ac:dyDescent="0.25">
      <c r="A249" s="180">
        <v>247</v>
      </c>
      <c r="B249" s="197">
        <v>315</v>
      </c>
      <c r="C249" s="197" t="str">
        <f t="shared" si="5"/>
        <v>0x013B</v>
      </c>
      <c r="D249" s="199" t="s">
        <v>1205</v>
      </c>
      <c r="E249" s="198" t="s">
        <v>636</v>
      </c>
      <c r="F249" s="198" t="s">
        <v>596</v>
      </c>
      <c r="G249" s="201" t="str">
        <f>CONCATENATE(D249,"=",B249)</f>
        <v>i_IEC104_T3=315</v>
      </c>
      <c r="H249" s="198" t="s">
        <v>598</v>
      </c>
      <c r="I249" s="198" t="s">
        <v>598</v>
      </c>
      <c r="J249" s="200" t="s">
        <v>602</v>
      </c>
      <c r="K249" s="198">
        <v>0</v>
      </c>
      <c r="L249" s="198">
        <f t="shared" si="6"/>
        <v>60000000</v>
      </c>
    </row>
    <row r="250" spans="1:12" x14ac:dyDescent="0.25">
      <c r="A250" s="180">
        <v>248</v>
      </c>
      <c r="B250" s="197">
        <v>316</v>
      </c>
      <c r="C250" s="197" t="str">
        <f t="shared" si="5"/>
        <v>0x013C</v>
      </c>
      <c r="D250" s="199" t="s">
        <v>1206</v>
      </c>
      <c r="E250" s="198" t="s">
        <v>637</v>
      </c>
      <c r="F250" s="198" t="s">
        <v>596</v>
      </c>
      <c r="G250" s="201" t="str">
        <f>CONCATENATE(D250,"=",B250)</f>
        <v>i_IEC104_K=316</v>
      </c>
      <c r="H250" s="198" t="s">
        <v>598</v>
      </c>
      <c r="I250" s="198" t="s">
        <v>598</v>
      </c>
      <c r="J250" s="200" t="s">
        <v>602</v>
      </c>
      <c r="K250" s="198">
        <v>0</v>
      </c>
      <c r="L250" s="198">
        <v>255</v>
      </c>
    </row>
    <row r="251" spans="1:12" x14ac:dyDescent="0.25">
      <c r="A251" s="180">
        <v>249</v>
      </c>
      <c r="B251" s="197">
        <v>317</v>
      </c>
      <c r="C251" s="197" t="str">
        <f t="shared" si="5"/>
        <v>0x013D</v>
      </c>
      <c r="D251" s="199" t="s">
        <v>1207</v>
      </c>
      <c r="E251" s="198" t="s">
        <v>637</v>
      </c>
      <c r="F251" s="198" t="s">
        <v>596</v>
      </c>
      <c r="G251" s="201" t="str">
        <f>CONCATENATE(D251,"=",B251)</f>
        <v>i_IEC104_W=317</v>
      </c>
      <c r="H251" s="198" t="s">
        <v>598</v>
      </c>
      <c r="I251" s="198" t="s">
        <v>598</v>
      </c>
      <c r="J251" s="200" t="s">
        <v>602</v>
      </c>
      <c r="K251" s="198">
        <v>0</v>
      </c>
      <c r="L251" s="198">
        <v>255</v>
      </c>
    </row>
    <row r="252" spans="1:12" x14ac:dyDescent="0.25">
      <c r="A252" s="180">
        <v>250</v>
      </c>
      <c r="B252" s="197">
        <v>318</v>
      </c>
      <c r="C252" s="197" t="str">
        <f t="shared" si="5"/>
        <v>0x013E</v>
      </c>
      <c r="D252" s="199" t="s">
        <v>1220</v>
      </c>
      <c r="E252" s="198" t="s">
        <v>637</v>
      </c>
      <c r="F252" s="198" t="s">
        <v>596</v>
      </c>
      <c r="G252" s="201" t="str">
        <f>CONCATENATE(D252,"=",B252)</f>
        <v>i_IEC104_MAX_CONNECTIONS=318</v>
      </c>
      <c r="H252" s="198" t="s">
        <v>598</v>
      </c>
      <c r="I252" s="198" t="s">
        <v>598</v>
      </c>
      <c r="J252" s="200" t="s">
        <v>602</v>
      </c>
      <c r="K252" s="198">
        <v>0</v>
      </c>
      <c r="L252" s="198">
        <v>255</v>
      </c>
    </row>
    <row r="253" spans="1:12" x14ac:dyDescent="0.25">
      <c r="A253" s="180">
        <v>251</v>
      </c>
      <c r="B253" s="197">
        <v>319</v>
      </c>
      <c r="C253" s="197" t="str">
        <f t="shared" si="5"/>
        <v>0x013F</v>
      </c>
      <c r="D253" s="199" t="s">
        <v>1221</v>
      </c>
      <c r="E253" s="198" t="s">
        <v>637</v>
      </c>
      <c r="F253" s="198" t="s">
        <v>1223</v>
      </c>
      <c r="G253" s="201" t="str">
        <f>CONCATENATE(D253,"=",B253)</f>
        <v>i_CC_OA=319</v>
      </c>
      <c r="H253" s="198" t="s">
        <v>598</v>
      </c>
      <c r="I253" s="198" t="s">
        <v>598</v>
      </c>
      <c r="J253" s="200" t="s">
        <v>602</v>
      </c>
      <c r="K253" s="198">
        <v>0</v>
      </c>
      <c r="L253" s="198">
        <v>255</v>
      </c>
    </row>
    <row r="254" spans="1:12" x14ac:dyDescent="0.25">
      <c r="A254" s="180">
        <v>252</v>
      </c>
      <c r="B254" s="197">
        <v>320</v>
      </c>
      <c r="C254" s="197" t="str">
        <f t="shared" si="5"/>
        <v>0x0140</v>
      </c>
      <c r="D254" s="199" t="s">
        <v>1222</v>
      </c>
      <c r="E254" s="198" t="s">
        <v>641</v>
      </c>
      <c r="F254" s="198" t="s">
        <v>1223</v>
      </c>
      <c r="G254" s="201" t="str">
        <f>CONCATENATE(D254,"=",B254)</f>
        <v>i_CC_IPS=320</v>
      </c>
      <c r="H254" s="198" t="s">
        <v>598</v>
      </c>
      <c r="I254" s="198" t="s">
        <v>598</v>
      </c>
      <c r="J254" s="200" t="s">
        <v>602</v>
      </c>
      <c r="K254" s="198">
        <v>0</v>
      </c>
      <c r="L254" s="198">
        <v>0</v>
      </c>
    </row>
    <row r="255" spans="1:12" x14ac:dyDescent="0.25">
      <c r="A255" s="180">
        <v>253</v>
      </c>
      <c r="B255" s="197">
        <v>321</v>
      </c>
      <c r="C255" s="197" t="str">
        <f t="shared" si="5"/>
        <v>0x0141</v>
      </c>
      <c r="D255" s="199" t="s">
        <v>1224</v>
      </c>
      <c r="E255" s="198" t="s">
        <v>641</v>
      </c>
      <c r="F255" s="198" t="s">
        <v>596</v>
      </c>
      <c r="G255" s="201" t="str">
        <f>CONCATENATE(D255,"=",B255)</f>
        <v>i_GPRS_APN=321</v>
      </c>
      <c r="H255" s="198" t="s">
        <v>598</v>
      </c>
      <c r="I255" s="198" t="s">
        <v>598</v>
      </c>
      <c r="J255" s="200" t="s">
        <v>602</v>
      </c>
      <c r="K255" s="198">
        <v>0</v>
      </c>
      <c r="L255" s="198">
        <v>0</v>
      </c>
    </row>
    <row r="256" spans="1:12" x14ac:dyDescent="0.25">
      <c r="A256" s="180">
        <v>254</v>
      </c>
      <c r="B256" s="197">
        <v>322</v>
      </c>
      <c r="C256" s="197" t="str">
        <f t="shared" si="5"/>
        <v>0x0142</v>
      </c>
      <c r="D256" s="199" t="s">
        <v>1225</v>
      </c>
      <c r="E256" s="198" t="s">
        <v>639</v>
      </c>
      <c r="F256" s="198" t="s">
        <v>596</v>
      </c>
      <c r="G256" s="201" t="str">
        <f>CONCATENATE(D256,"=",B256)</f>
        <v>i_GPRS_USER=322</v>
      </c>
      <c r="H256" s="198" t="s">
        <v>598</v>
      </c>
      <c r="I256" s="198" t="s">
        <v>598</v>
      </c>
      <c r="J256" s="200" t="s">
        <v>602</v>
      </c>
      <c r="K256" s="198">
        <v>0</v>
      </c>
      <c r="L256" s="198">
        <v>0</v>
      </c>
    </row>
    <row r="257" spans="1:12" x14ac:dyDescent="0.25">
      <c r="A257" s="180">
        <v>255</v>
      </c>
      <c r="B257" s="197">
        <v>323</v>
      </c>
      <c r="C257" s="197" t="str">
        <f t="shared" si="5"/>
        <v>0x0143</v>
      </c>
      <c r="D257" s="199" t="s">
        <v>1226</v>
      </c>
      <c r="E257" s="198" t="s">
        <v>639</v>
      </c>
      <c r="F257" s="198" t="s">
        <v>596</v>
      </c>
      <c r="G257" s="201" t="str">
        <f>CONCATENATE(D257,"=",B257)</f>
        <v>i_GPRS_PASS=323</v>
      </c>
      <c r="H257" s="198" t="s">
        <v>598</v>
      </c>
      <c r="I257" s="198" t="s">
        <v>598</v>
      </c>
      <c r="J257" s="200" t="s">
        <v>602</v>
      </c>
      <c r="K257" s="198">
        <v>0</v>
      </c>
      <c r="L257" s="198">
        <v>0</v>
      </c>
    </row>
    <row r="258" spans="1:12" x14ac:dyDescent="0.25">
      <c r="A258" s="180">
        <v>256</v>
      </c>
      <c r="B258" s="197">
        <v>324</v>
      </c>
      <c r="C258" s="197" t="str">
        <f t="shared" si="5"/>
        <v>0x0144</v>
      </c>
      <c r="D258" s="199" t="s">
        <v>1227</v>
      </c>
      <c r="E258" s="198" t="s">
        <v>641</v>
      </c>
      <c r="F258" s="198" t="s">
        <v>596</v>
      </c>
      <c r="G258" s="201" t="str">
        <f>CONCATENATE(D258,"=",B258)</f>
        <v>i_GPRS_CONFIG=324</v>
      </c>
      <c r="H258" s="198" t="s">
        <v>598</v>
      </c>
      <c r="I258" s="198" t="s">
        <v>598</v>
      </c>
      <c r="J258" s="200" t="s">
        <v>602</v>
      </c>
      <c r="K258" s="198">
        <v>0</v>
      </c>
      <c r="L258" s="198">
        <v>0</v>
      </c>
    </row>
    <row r="259" spans="1:12" x14ac:dyDescent="0.25">
      <c r="A259" s="180">
        <v>257</v>
      </c>
      <c r="B259" s="197">
        <v>325</v>
      </c>
      <c r="C259" s="197" t="str">
        <f t="shared" si="5"/>
        <v>0x0145</v>
      </c>
      <c r="D259" s="199" t="s">
        <v>1228</v>
      </c>
      <c r="E259" s="198" t="s">
        <v>639</v>
      </c>
      <c r="F259" s="198" t="s">
        <v>1212</v>
      </c>
      <c r="G259" s="201" t="str">
        <f>CONCATENATE(D259,"=",B259)</f>
        <v>i_ETH_IP=325</v>
      </c>
      <c r="H259" s="198" t="s">
        <v>598</v>
      </c>
      <c r="I259" s="198" t="s">
        <v>598</v>
      </c>
      <c r="J259" s="200" t="s">
        <v>602</v>
      </c>
      <c r="K259" s="198">
        <v>0</v>
      </c>
      <c r="L259" s="198">
        <v>0</v>
      </c>
    </row>
    <row r="260" spans="1:12" x14ac:dyDescent="0.25">
      <c r="A260" s="180">
        <v>258</v>
      </c>
      <c r="B260" s="197">
        <v>326</v>
      </c>
      <c r="C260" s="197" t="str">
        <f t="shared" si="5"/>
        <v>0x0146</v>
      </c>
      <c r="D260" s="199" t="s">
        <v>1229</v>
      </c>
      <c r="E260" s="198" t="s">
        <v>639</v>
      </c>
      <c r="F260" s="198" t="s">
        <v>1213</v>
      </c>
      <c r="G260" s="201" t="str">
        <f>CONCATENATE(D260,"=",B260)</f>
        <v>i_ETH_MASK=326</v>
      </c>
      <c r="H260" s="198" t="s">
        <v>598</v>
      </c>
      <c r="I260" s="198" t="s">
        <v>598</v>
      </c>
      <c r="J260" s="200" t="s">
        <v>602</v>
      </c>
      <c r="K260" s="198">
        <v>0</v>
      </c>
      <c r="L260" s="198">
        <v>0</v>
      </c>
    </row>
    <row r="261" spans="1:12" x14ac:dyDescent="0.25">
      <c r="A261" s="180">
        <v>259</v>
      </c>
      <c r="B261" s="197">
        <v>327</v>
      </c>
      <c r="C261" s="197" t="str">
        <f t="shared" si="5"/>
        <v>0x0147</v>
      </c>
      <c r="D261" s="199" t="s">
        <v>1230</v>
      </c>
      <c r="E261" s="198" t="s">
        <v>639</v>
      </c>
      <c r="F261" s="198" t="s">
        <v>1214</v>
      </c>
      <c r="G261" s="201" t="str">
        <f>CONCATENATE(D261,"=",B261)</f>
        <v>i_ETH_GW=327</v>
      </c>
      <c r="H261" s="198" t="s">
        <v>598</v>
      </c>
      <c r="I261" s="198" t="s">
        <v>598</v>
      </c>
      <c r="J261" s="200" t="s">
        <v>602</v>
      </c>
      <c r="K261" s="198">
        <v>0</v>
      </c>
      <c r="L261" s="198">
        <v>0</v>
      </c>
    </row>
    <row r="262" spans="1:12" x14ac:dyDescent="0.25">
      <c r="A262" s="180">
        <v>260</v>
      </c>
      <c r="B262" s="197">
        <v>328</v>
      </c>
      <c r="C262" s="197" t="str">
        <f t="shared" si="5"/>
        <v>0x0148</v>
      </c>
      <c r="D262" s="199" t="s">
        <v>1231</v>
      </c>
      <c r="E262" s="198" t="s">
        <v>639</v>
      </c>
      <c r="F262" s="198" t="s">
        <v>1215</v>
      </c>
      <c r="G262" s="201" t="str">
        <f>CONCATENATE(D262,"=",B262)</f>
        <v>i_ETH_MAC=328</v>
      </c>
      <c r="H262" s="198" t="s">
        <v>599</v>
      </c>
      <c r="I262" s="198" t="s">
        <v>599</v>
      </c>
      <c r="J262" s="200" t="s">
        <v>602</v>
      </c>
      <c r="K262" s="198">
        <v>0</v>
      </c>
      <c r="L262" s="198">
        <v>0</v>
      </c>
    </row>
    <row r="263" spans="1:12" x14ac:dyDescent="0.25">
      <c r="A263" s="180">
        <v>261</v>
      </c>
      <c r="B263" s="197">
        <v>329</v>
      </c>
      <c r="C263" s="197" t="str">
        <f t="shared" si="5"/>
        <v>0x0149</v>
      </c>
      <c r="D263" s="199" t="s">
        <v>1232</v>
      </c>
      <c r="E263" s="198" t="s">
        <v>638</v>
      </c>
      <c r="F263" s="198" t="s">
        <v>1216</v>
      </c>
      <c r="G263" s="201" t="str">
        <f>CONCATENATE(D263,"=",B263)</f>
        <v>i_TCP_MTU=329</v>
      </c>
      <c r="H263" s="198" t="s">
        <v>598</v>
      </c>
      <c r="I263" s="198" t="s">
        <v>598</v>
      </c>
      <c r="J263" s="200" t="s">
        <v>602</v>
      </c>
      <c r="K263" s="198">
        <v>0</v>
      </c>
      <c r="L263" s="198">
        <v>255</v>
      </c>
    </row>
    <row r="264" spans="1:12" x14ac:dyDescent="0.25">
      <c r="A264" s="180">
        <v>262</v>
      </c>
      <c r="B264" s="197">
        <v>330</v>
      </c>
      <c r="C264" s="197" t="str">
        <f t="shared" si="5"/>
        <v>0x014A</v>
      </c>
      <c r="D264" s="199" t="s">
        <v>1233</v>
      </c>
      <c r="E264" s="198" t="s">
        <v>636</v>
      </c>
      <c r="F264" s="198" t="s">
        <v>1217</v>
      </c>
      <c r="G264" s="201" t="str">
        <f>CONCATENATE(D264,"=",B264)</f>
        <v>i_TCP_TIMEOUT=330</v>
      </c>
      <c r="H264" s="198" t="s">
        <v>598</v>
      </c>
      <c r="I264" s="198" t="s">
        <v>598</v>
      </c>
      <c r="J264" s="200" t="s">
        <v>602</v>
      </c>
      <c r="K264" s="198">
        <v>0</v>
      </c>
      <c r="L264" s="198">
        <f>1000*1000</f>
        <v>1000000</v>
      </c>
    </row>
    <row r="265" spans="1:12" x14ac:dyDescent="0.25">
      <c r="A265" s="180">
        <v>263</v>
      </c>
      <c r="B265" s="197">
        <v>331</v>
      </c>
      <c r="C265" s="197" t="str">
        <f t="shared" si="5"/>
        <v>0x014B</v>
      </c>
      <c r="D265" s="199" t="s">
        <v>1234</v>
      </c>
      <c r="E265" s="198" t="s">
        <v>637</v>
      </c>
      <c r="F265" s="198" t="s">
        <v>1218</v>
      </c>
      <c r="G265" s="201" t="str">
        <f>CONCATENATE(D265,"=",B265)</f>
        <v>i_TCP_RETRIES=331</v>
      </c>
      <c r="H265" s="198" t="s">
        <v>598</v>
      </c>
      <c r="I265" s="198" t="s">
        <v>598</v>
      </c>
      <c r="J265" s="200" t="s">
        <v>602</v>
      </c>
      <c r="K265" s="198">
        <v>0</v>
      </c>
      <c r="L265" s="198">
        <v>255</v>
      </c>
    </row>
    <row r="266" spans="1:12" x14ac:dyDescent="0.25">
      <c r="A266" s="180">
        <v>264</v>
      </c>
      <c r="B266" s="197">
        <v>332</v>
      </c>
      <c r="C266" s="197" t="str">
        <f t="shared" si="5"/>
        <v>0x014C</v>
      </c>
      <c r="D266" s="199" t="s">
        <v>1235</v>
      </c>
      <c r="E266" s="198" t="s">
        <v>638</v>
      </c>
      <c r="F266" s="198" t="s">
        <v>1219</v>
      </c>
      <c r="G266" s="201" t="str">
        <f>CONCATENATE(D266,"=",B266)</f>
        <v>i_TCP_WS=332</v>
      </c>
      <c r="H266" s="198" t="s">
        <v>598</v>
      </c>
      <c r="I266" s="198" t="s">
        <v>598</v>
      </c>
      <c r="J266" s="200" t="s">
        <v>602</v>
      </c>
      <c r="K266" s="198">
        <v>0</v>
      </c>
      <c r="L266" s="198">
        <v>1024</v>
      </c>
    </row>
    <row r="267" spans="1:12" s="61" customFormat="1" x14ac:dyDescent="0.25">
      <c r="A267" s="180">
        <v>265</v>
      </c>
      <c r="B267" s="197">
        <v>349</v>
      </c>
      <c r="C267" s="197" t="str">
        <f>CONCATENATE("0x",DEC2HEX(B267,4))</f>
        <v>0x015D</v>
      </c>
      <c r="D267" s="199" t="s">
        <v>1189</v>
      </c>
      <c r="E267" s="198" t="s">
        <v>640</v>
      </c>
      <c r="F267" s="198" t="s">
        <v>597</v>
      </c>
      <c r="G267" s="201" t="str">
        <f>CONCATENATE(D267,"=",B267)</f>
        <v>i_TM_MAX_VALUE=349</v>
      </c>
      <c r="H267" s="198" t="s">
        <v>598</v>
      </c>
      <c r="I267" s="198" t="s">
        <v>598</v>
      </c>
      <c r="J267" s="200" t="s">
        <v>602</v>
      </c>
      <c r="K267" s="198">
        <v>0</v>
      </c>
      <c r="L267" s="198">
        <v>1</v>
      </c>
    </row>
    <row r="268" spans="1:12" s="61" customFormat="1" x14ac:dyDescent="0.25">
      <c r="A268" s="180">
        <v>266</v>
      </c>
      <c r="B268" s="197">
        <v>350</v>
      </c>
      <c r="C268" s="197" t="str">
        <f>CONCATENATE("0x",DEC2HEX(B268,4))</f>
        <v>0x015E</v>
      </c>
      <c r="D268" s="199" t="s">
        <v>1190</v>
      </c>
      <c r="E268" s="198" t="s">
        <v>640</v>
      </c>
      <c r="F268" s="198" t="s">
        <v>597</v>
      </c>
      <c r="G268" s="201" t="str">
        <f>CONCATENATE(D268,"=",B268)</f>
        <v>i_TM_MIN_VALUE=350</v>
      </c>
      <c r="H268" s="198" t="s">
        <v>598</v>
      </c>
      <c r="I268" s="198" t="s">
        <v>598</v>
      </c>
      <c r="J268" s="200" t="s">
        <v>602</v>
      </c>
      <c r="K268" s="198">
        <v>0</v>
      </c>
      <c r="L268" s="198">
        <v>1</v>
      </c>
    </row>
    <row r="269" spans="1:12" s="61" customFormat="1" x14ac:dyDescent="0.25">
      <c r="A269" s="161">
        <v>267</v>
      </c>
      <c r="B269" s="161">
        <v>335</v>
      </c>
      <c r="C269" s="161" t="str">
        <f t="shared" si="5"/>
        <v>0x014F</v>
      </c>
      <c r="D269" s="163" t="s">
        <v>604</v>
      </c>
      <c r="E269" s="162" t="s">
        <v>637</v>
      </c>
      <c r="F269" s="166" t="s">
        <v>681</v>
      </c>
      <c r="G269" s="165" t="str">
        <f>CONCATENATE(D269,"=",B269)</f>
        <v>i_TLS_TYPE=335</v>
      </c>
      <c r="H269" s="162" t="s">
        <v>599</v>
      </c>
      <c r="I269" s="162" t="s">
        <v>598</v>
      </c>
      <c r="J269" s="164" t="s">
        <v>602</v>
      </c>
      <c r="K269" s="162">
        <v>0</v>
      </c>
      <c r="L269" s="162">
        <v>15</v>
      </c>
    </row>
    <row r="270" spans="1:12" s="61" customFormat="1" x14ac:dyDescent="0.25">
      <c r="A270" s="161">
        <v>268</v>
      </c>
      <c r="B270" s="161">
        <v>336</v>
      </c>
      <c r="C270" s="161" t="str">
        <f t="shared" si="5"/>
        <v>0x0150</v>
      </c>
      <c r="D270" s="163" t="s">
        <v>669</v>
      </c>
      <c r="E270" s="162" t="s">
        <v>637</v>
      </c>
      <c r="F270" s="166" t="s">
        <v>681</v>
      </c>
      <c r="G270" s="165" t="str">
        <f>CONCATENATE(D270,"=",B270)</f>
        <v>i_PRES_TLS=336</v>
      </c>
      <c r="H270" s="162" t="s">
        <v>598</v>
      </c>
      <c r="I270" s="162" t="s">
        <v>598</v>
      </c>
      <c r="J270" s="167" t="s">
        <v>602</v>
      </c>
      <c r="K270" s="162">
        <v>0</v>
      </c>
      <c r="L270" s="162">
        <v>1</v>
      </c>
    </row>
    <row r="271" spans="1:12" s="61" customFormat="1" x14ac:dyDescent="0.25">
      <c r="A271" s="161">
        <v>269</v>
      </c>
      <c r="B271" s="161">
        <v>337</v>
      </c>
      <c r="C271" s="161" t="str">
        <f t="shared" si="5"/>
        <v>0x0151</v>
      </c>
      <c r="D271" s="163" t="s">
        <v>670</v>
      </c>
      <c r="E271" s="162" t="s">
        <v>637</v>
      </c>
      <c r="F271" s="166" t="s">
        <v>681</v>
      </c>
      <c r="G271" s="165" t="str">
        <f>CONCATENATE(D271,"=",B271)</f>
        <v>i_TLS_STATO_RIP=337</v>
      </c>
      <c r="H271" s="162" t="s">
        <v>598</v>
      </c>
      <c r="I271" s="162" t="s">
        <v>598</v>
      </c>
      <c r="J271" s="167" t="s">
        <v>602</v>
      </c>
      <c r="K271" s="162">
        <v>0</v>
      </c>
      <c r="L271" s="162">
        <v>1</v>
      </c>
    </row>
    <row r="272" spans="1:12" s="61" customFormat="1" x14ac:dyDescent="0.25">
      <c r="A272" s="161">
        <v>270</v>
      </c>
      <c r="B272" s="161">
        <v>338</v>
      </c>
      <c r="C272" s="161" t="str">
        <f t="shared" si="5"/>
        <v>0x0152</v>
      </c>
      <c r="D272" s="163" t="s">
        <v>671</v>
      </c>
      <c r="E272" s="162" t="s">
        <v>636</v>
      </c>
      <c r="F272" s="166" t="s">
        <v>681</v>
      </c>
      <c r="G272" s="165" t="str">
        <f>CONCATENATE(D272,"=",B272)</f>
        <v>i_TLS_FILTRO_AR=338</v>
      </c>
      <c r="H272" s="162" t="s">
        <v>598</v>
      </c>
      <c r="I272" s="162" t="s">
        <v>598</v>
      </c>
      <c r="J272" s="167" t="s">
        <v>602</v>
      </c>
      <c r="K272" s="162">
        <v>0</v>
      </c>
      <c r="L272" s="162">
        <f>1000*1000</f>
        <v>1000000</v>
      </c>
    </row>
    <row r="273" spans="1:12" s="61" customFormat="1" x14ac:dyDescent="0.25">
      <c r="A273" s="161">
        <v>271</v>
      </c>
      <c r="B273" s="161">
        <v>339</v>
      </c>
      <c r="C273" s="161" t="str">
        <f t="shared" si="5"/>
        <v>0x0153</v>
      </c>
      <c r="D273" s="163" t="s">
        <v>672</v>
      </c>
      <c r="E273" s="162" t="s">
        <v>637</v>
      </c>
      <c r="F273" s="166" t="s">
        <v>681</v>
      </c>
      <c r="G273" s="165" t="str">
        <f>CONCATENATE(D273,"=",B273)</f>
        <v>i_TLS_GEN_EVE=339</v>
      </c>
      <c r="H273" s="162" t="s">
        <v>598</v>
      </c>
      <c r="I273" s="162" t="s">
        <v>598</v>
      </c>
      <c r="J273" s="167" t="s">
        <v>602</v>
      </c>
      <c r="K273" s="162">
        <v>0</v>
      </c>
      <c r="L273" s="162">
        <v>1</v>
      </c>
    </row>
    <row r="274" spans="1:12" s="61" customFormat="1" x14ac:dyDescent="0.25">
      <c r="A274" s="161">
        <v>272</v>
      </c>
      <c r="B274" s="161">
        <v>340</v>
      </c>
      <c r="C274" s="161" t="str">
        <f t="shared" si="5"/>
        <v>0x0154</v>
      </c>
      <c r="D274" s="163" t="s">
        <v>673</v>
      </c>
      <c r="E274" s="162" t="s">
        <v>637</v>
      </c>
      <c r="F274" s="166" t="s">
        <v>681</v>
      </c>
      <c r="G274" s="165" t="str">
        <f>CONCATENATE(D274,"=",B274)</f>
        <v>i_TLS_TIPO_GEN=340</v>
      </c>
      <c r="H274" s="162" t="s">
        <v>598</v>
      </c>
      <c r="I274" s="162" t="s">
        <v>598</v>
      </c>
      <c r="J274" s="167" t="s">
        <v>602</v>
      </c>
      <c r="K274" s="162">
        <v>0</v>
      </c>
      <c r="L274" s="162">
        <v>1</v>
      </c>
    </row>
    <row r="275" spans="1:12" s="61" customFormat="1" x14ac:dyDescent="0.25">
      <c r="A275" s="161">
        <v>273</v>
      </c>
      <c r="B275" s="161">
        <v>341</v>
      </c>
      <c r="C275" s="161" t="str">
        <f t="shared" si="5"/>
        <v>0x0155</v>
      </c>
      <c r="D275" s="163" t="s">
        <v>674</v>
      </c>
      <c r="E275" s="162" t="s">
        <v>637</v>
      </c>
      <c r="F275" s="166" t="s">
        <v>681</v>
      </c>
      <c r="G275" s="165" t="str">
        <f>CONCATENATE(D275,"=",B275)</f>
        <v>i_TLS_EVE_SPONT=341</v>
      </c>
      <c r="H275" s="162" t="s">
        <v>598</v>
      </c>
      <c r="I275" s="162" t="s">
        <v>598</v>
      </c>
      <c r="J275" s="167" t="s">
        <v>602</v>
      </c>
      <c r="K275" s="162">
        <v>0</v>
      </c>
      <c r="L275" s="162">
        <v>1</v>
      </c>
    </row>
    <row r="276" spans="1:12" s="61" customFormat="1" x14ac:dyDescent="0.25">
      <c r="A276" s="161">
        <v>274</v>
      </c>
      <c r="B276" s="161">
        <v>342</v>
      </c>
      <c r="C276" s="161" t="str">
        <f t="shared" si="5"/>
        <v>0x0156</v>
      </c>
      <c r="D276" s="163" t="s">
        <v>675</v>
      </c>
      <c r="E276" s="162" t="s">
        <v>637</v>
      </c>
      <c r="F276" s="166" t="s">
        <v>681</v>
      </c>
      <c r="G276" s="165" t="str">
        <f>CONCATENATE(D276,"=",B276)</f>
        <v>i_TLS_RIT_SPONT=342</v>
      </c>
      <c r="H276" s="162" t="s">
        <v>598</v>
      </c>
      <c r="I276" s="162" t="s">
        <v>598</v>
      </c>
      <c r="J276" s="168" t="s">
        <v>602</v>
      </c>
      <c r="K276" s="162">
        <v>0</v>
      </c>
      <c r="L276" s="162">
        <v>15</v>
      </c>
    </row>
    <row r="277" spans="1:12" s="61" customFormat="1" x14ac:dyDescent="0.25">
      <c r="A277" s="161">
        <v>275</v>
      </c>
      <c r="B277" s="161">
        <v>343</v>
      </c>
      <c r="C277" s="161" t="str">
        <f t="shared" si="5"/>
        <v>0x0157</v>
      </c>
      <c r="D277" s="163" t="s">
        <v>676</v>
      </c>
      <c r="E277" s="162" t="s">
        <v>637</v>
      </c>
      <c r="F277" s="166" t="s">
        <v>597</v>
      </c>
      <c r="G277" s="165" t="str">
        <f>CONCATENATE(D277,"=",B277)</f>
        <v>i_TIPO_ODM=343</v>
      </c>
      <c r="H277" s="162" t="s">
        <v>599</v>
      </c>
      <c r="I277" s="162" t="s">
        <v>598</v>
      </c>
      <c r="J277" s="164" t="s">
        <v>602</v>
      </c>
      <c r="K277" s="162">
        <v>0</v>
      </c>
      <c r="L277" s="162">
        <v>15</v>
      </c>
    </row>
    <row r="278" spans="1:12" s="61" customFormat="1" x14ac:dyDescent="0.25">
      <c r="A278" s="161">
        <v>276</v>
      </c>
      <c r="B278" s="161">
        <v>344</v>
      </c>
      <c r="C278" s="161" t="str">
        <f t="shared" si="5"/>
        <v>0x0158</v>
      </c>
      <c r="D278" s="163" t="s">
        <v>677</v>
      </c>
      <c r="E278" s="162" t="s">
        <v>637</v>
      </c>
      <c r="F278" s="166" t="s">
        <v>597</v>
      </c>
      <c r="G278" s="165" t="str">
        <f>CONCATENATE(D278,"=",B278)</f>
        <v>i_TIPO_AUTO=344</v>
      </c>
      <c r="H278" s="162" t="s">
        <v>598</v>
      </c>
      <c r="I278" s="162" t="s">
        <v>599</v>
      </c>
      <c r="J278" s="164" t="s">
        <v>601</v>
      </c>
      <c r="K278" s="162">
        <v>0</v>
      </c>
      <c r="L278" s="162">
        <v>15</v>
      </c>
    </row>
    <row r="279" spans="1:12" s="61" customFormat="1" x14ac:dyDescent="0.25">
      <c r="A279" s="161">
        <v>277</v>
      </c>
      <c r="B279" s="161">
        <v>345</v>
      </c>
      <c r="C279" s="161" t="str">
        <f t="shared" si="5"/>
        <v>0x0159</v>
      </c>
      <c r="D279" s="162" t="s">
        <v>678</v>
      </c>
      <c r="E279" s="162" t="s">
        <v>636</v>
      </c>
      <c r="F279" s="166" t="s">
        <v>597</v>
      </c>
      <c r="G279" s="165" t="str">
        <f>CONCATENATE(D279,"=",B279)</f>
        <v>i_TIME_TC=345</v>
      </c>
      <c r="H279" s="162" t="s">
        <v>598</v>
      </c>
      <c r="I279" s="162" t="s">
        <v>598</v>
      </c>
      <c r="J279" s="167" t="s">
        <v>602</v>
      </c>
      <c r="K279" s="162">
        <v>0</v>
      </c>
      <c r="L279" s="162">
        <f>1000*1000</f>
        <v>1000000</v>
      </c>
    </row>
    <row r="280" spans="1:12" s="61" customFormat="1" x14ac:dyDescent="0.25">
      <c r="A280" s="161">
        <v>278</v>
      </c>
      <c r="B280" s="161">
        <v>346</v>
      </c>
      <c r="C280" s="161" t="str">
        <f t="shared" si="5"/>
        <v>0x015A</v>
      </c>
      <c r="D280" s="162" t="s">
        <v>679</v>
      </c>
      <c r="E280" s="162" t="s">
        <v>636</v>
      </c>
      <c r="F280" s="166" t="s">
        <v>597</v>
      </c>
      <c r="G280" s="165" t="str">
        <f>CONCATENATE(D280,"=",B280)</f>
        <v>i_FILTRO_AR=346</v>
      </c>
      <c r="H280" s="162" t="s">
        <v>598</v>
      </c>
      <c r="I280" s="162" t="s">
        <v>598</v>
      </c>
      <c r="J280" s="167" t="s">
        <v>602</v>
      </c>
      <c r="K280" s="162">
        <v>0</v>
      </c>
      <c r="L280" s="162">
        <f>1000*1000</f>
        <v>1000000</v>
      </c>
    </row>
    <row r="281" spans="1:12" s="61" customFormat="1" x14ac:dyDescent="0.25">
      <c r="A281" s="161">
        <v>279</v>
      </c>
      <c r="B281" s="161">
        <v>347</v>
      </c>
      <c r="C281" s="161" t="str">
        <f t="shared" si="5"/>
        <v>0x015B</v>
      </c>
      <c r="D281" s="162" t="s">
        <v>680</v>
      </c>
      <c r="E281" s="162" t="s">
        <v>636</v>
      </c>
      <c r="F281" s="166" t="s">
        <v>597</v>
      </c>
      <c r="G281" s="165" t="str">
        <f>CONCATENATE(D281,"=",B281)</f>
        <v>i_INC_STATI=347</v>
      </c>
      <c r="H281" s="162" t="s">
        <v>598</v>
      </c>
      <c r="I281" s="162" t="s">
        <v>598</v>
      </c>
      <c r="J281" s="167" t="s">
        <v>602</v>
      </c>
      <c r="K281" s="162">
        <v>0</v>
      </c>
      <c r="L281" s="162">
        <f>1000*1000</f>
        <v>1000000</v>
      </c>
    </row>
    <row r="282" spans="1:12" s="61" customFormat="1" x14ac:dyDescent="0.25">
      <c r="A282" s="161">
        <v>280</v>
      </c>
      <c r="B282" s="161">
        <v>348</v>
      </c>
      <c r="C282" s="161" t="str">
        <f t="shared" si="5"/>
        <v>0x015C</v>
      </c>
      <c r="D282" s="162" t="s">
        <v>222</v>
      </c>
      <c r="E282" s="162" t="s">
        <v>637</v>
      </c>
      <c r="F282" s="166" t="s">
        <v>597</v>
      </c>
      <c r="G282" s="165" t="str">
        <f>CONCATENATE(D282,"=",B282)</f>
        <v>i_ISV_DEF=348</v>
      </c>
      <c r="H282" s="162" t="s">
        <v>598</v>
      </c>
      <c r="I282" s="162" t="s">
        <v>598</v>
      </c>
      <c r="J282" s="167" t="s">
        <v>602</v>
      </c>
      <c r="K282" s="162">
        <v>0</v>
      </c>
      <c r="L282" s="162">
        <v>1</v>
      </c>
    </row>
    <row r="283" spans="1:12" x14ac:dyDescent="0.25">
      <c r="E283" s="176"/>
    </row>
  </sheetData>
  <customSheetViews>
    <customSheetView guid="{F5E0C4AF-C105-4B52-9677-1915FBEEE6EC}" scale="40" fitToPage="1">
      <pane ySplit="1" topLeftCell="A2" activePane="bottomLeft" state="frozenSplit"/>
      <selection pane="bottomLeft" activeCell="L251" sqref="A1:L251"/>
      <pageMargins left="0.7" right="0.7" top="0.75" bottom="0.75" header="0.3" footer="0.3"/>
      <pageSetup paperSize="8" scale="47" fitToHeight="0" orientation="portrait" r:id="rId1"/>
      <headerFooter alignWithMargins="0"/>
    </customSheetView>
    <customSheetView guid="{5FDA7959-9549-485E-A37E-3FCA52AF10BD}" showPageBreaks="1" fitToPage="1" printArea="1" showAutoFilter="1" topLeftCell="E1">
      <pane ySplit="1" topLeftCell="A2" activePane="bottomLeft" state="frozenSplit"/>
      <selection pane="bottomLeft" activeCell="I251" sqref="I251"/>
      <pageMargins left="0.7" right="0.7" top="0.75" bottom="0.75" header="0.3" footer="0.3"/>
      <pageSetup paperSize="8" scale="70" fitToHeight="0" orientation="portrait" r:id="rId2"/>
      <headerFooter alignWithMargins="0"/>
      <autoFilter ref="B1:M1"/>
    </customSheetView>
    <customSheetView guid="{51EA32AC-9759-462B-9C08-5DF8FBF8813E}" showPageBreaks="1" fitToPage="1" printArea="1" filter="1" showAutoFilter="1" topLeftCell="E1">
      <pane ySplit="1" topLeftCell="A2" activePane="bottomLeft" state="frozenSplit"/>
      <selection pane="bottomLeft" activeCell="I251" sqref="I251"/>
      <pageMargins left="0.7" right="0.7" top="0.75" bottom="0.75" header="0.3" footer="0.3"/>
      <pageSetup paperSize="8" scale="71" fitToHeight="0" orientation="portrait" r:id="rId3"/>
      <headerFooter alignWithMargins="0"/>
      <autoFilter ref="B1:N1">
        <filterColumn colId="12">
          <customFilters>
            <customFilter operator="notEqual" val=" "/>
          </customFilters>
        </filterColumn>
      </autoFilter>
    </customSheetView>
    <customSheetView guid="{06BE97E6-ED65-4D9D-8912-873005166793}" showPageBreaks="1" fitToPage="1" printArea="1" filter="1" showAutoFilter="1" topLeftCell="E1">
      <pane ySplit="1" topLeftCell="A2" activePane="bottomLeft" state="frozenSplit"/>
      <selection pane="bottomLeft" activeCell="I251" sqref="I251"/>
      <pageMargins left="0.7" right="0.7" top="0.75" bottom="0.75" header="0.3" footer="0.3"/>
      <pageSetup paperSize="8" scale="71" fitToHeight="0" orientation="portrait" r:id="rId4"/>
      <headerFooter alignWithMargins="0"/>
      <autoFilter ref="B1:N1">
        <filterColumn colId="12">
          <customFilters>
            <customFilter operator="notEqual" val=" "/>
          </customFilters>
        </filterColumn>
      </autoFilter>
    </customSheetView>
    <customSheetView guid="{175809CA-B47E-446C-A139-84B6D7AC8E65}" showPageBreaks="1" fitToPage="1" printArea="1" filter="1" showAutoFilter="1" topLeftCell="E1">
      <pane ySplit="1" topLeftCell="A2" activePane="bottomLeft" state="frozenSplit"/>
      <selection pane="bottomLeft" activeCell="I251" sqref="I251"/>
      <pageMargins left="0.7" right="0.7" top="0.75" bottom="0.75" header="0.3" footer="0.3"/>
      <pageSetup paperSize="8" scale="70" fitToHeight="0" orientation="portrait" r:id="rId5"/>
      <headerFooter alignWithMargins="0"/>
      <autoFilter ref="B1:N1">
        <filterColumn colId="12">
          <customFilters>
            <customFilter operator="notEqual" val=" "/>
          </customFilters>
        </filterColumn>
      </autoFilter>
    </customSheetView>
    <customSheetView guid="{4F1BADFA-02CE-4B52-A281-16DCBE569A5F}" showPageBreaks="1" fitToPage="1" printArea="1" topLeftCell="E1">
      <pane ySplit="1" topLeftCell="A41" activePane="bottomLeft" state="frozenSplit"/>
      <selection pane="bottomLeft" activeCell="I251" sqref="I251"/>
      <pageMargins left="0.7" right="0.7" top="0.75" bottom="0.75" header="0.3" footer="0.3"/>
      <pageSetup paperSize="8" scale="47" fitToHeight="0" orientation="portrait" r:id="rId6"/>
      <headerFooter alignWithMargins="0"/>
    </customSheetView>
  </customSheetViews>
  <pageMargins left="0.7" right="0.7" top="0.75" bottom="0.75" header="0.3" footer="0.3"/>
  <pageSetup paperSize="8" fitToHeight="0" orientation="landscape" r:id="rId7"/>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topLeftCell="A28" zoomScale="115" workbookViewId="0">
      <selection activeCell="G15" sqref="G15"/>
    </sheetView>
  </sheetViews>
  <sheetFormatPr defaultColWidth="9.7109375" defaultRowHeight="12.75" x14ac:dyDescent="0.2"/>
  <cols>
    <col min="1" max="1" width="11.28515625" style="16" customWidth="1"/>
    <col min="2" max="2" width="11.7109375" style="16" bestFit="1" customWidth="1"/>
    <col min="3" max="3" width="11.85546875" style="16" customWidth="1"/>
    <col min="4" max="4" width="6" style="16" bestFit="1" customWidth="1"/>
    <col min="5" max="5" width="6.140625" style="16" bestFit="1" customWidth="1"/>
    <col min="6" max="7" width="5.5703125" style="16" bestFit="1" customWidth="1"/>
    <col min="8" max="8" width="5.5703125" style="16" customWidth="1"/>
    <col min="9" max="9" width="7" style="16" bestFit="1" customWidth="1"/>
    <col min="10" max="10" width="12.140625" style="16" bestFit="1" customWidth="1"/>
    <col min="11" max="11" width="4" style="16" bestFit="1" customWidth="1"/>
    <col min="12" max="12" width="3.5703125" style="16" bestFit="1" customWidth="1"/>
    <col min="13" max="13" width="65.5703125" style="16" customWidth="1"/>
    <col min="14" max="14" width="3" style="16" bestFit="1" customWidth="1"/>
    <col min="15" max="16384" width="9.7109375" style="16"/>
  </cols>
  <sheetData>
    <row r="1" spans="1:13" ht="16.5" customHeight="1" x14ac:dyDescent="0.2">
      <c r="A1" s="13"/>
      <c r="B1" s="14"/>
      <c r="C1" s="14"/>
      <c r="D1" s="14"/>
      <c r="E1" s="14"/>
      <c r="F1" s="14"/>
      <c r="G1" s="14"/>
      <c r="H1" s="14"/>
      <c r="I1" s="14"/>
      <c r="J1" s="14"/>
      <c r="K1" s="14"/>
      <c r="L1" s="14"/>
      <c r="M1" s="15"/>
    </row>
    <row r="2" spans="1:13" s="21" customFormat="1" ht="64.5" x14ac:dyDescent="0.2">
      <c r="A2" s="17" t="s">
        <v>443</v>
      </c>
      <c r="B2" s="18" t="s">
        <v>444</v>
      </c>
      <c r="C2" s="18" t="s">
        <v>445</v>
      </c>
      <c r="D2" s="18" t="s">
        <v>446</v>
      </c>
      <c r="E2" s="17" t="s">
        <v>38</v>
      </c>
      <c r="F2" s="17" t="s">
        <v>447</v>
      </c>
      <c r="G2" s="17" t="s">
        <v>448</v>
      </c>
      <c r="H2" s="19" t="s">
        <v>449</v>
      </c>
      <c r="I2" s="19" t="s">
        <v>450</v>
      </c>
      <c r="J2" s="17" t="s">
        <v>451</v>
      </c>
      <c r="K2" s="17" t="s">
        <v>452</v>
      </c>
      <c r="L2" s="17" t="s">
        <v>453</v>
      </c>
      <c r="M2" s="20"/>
    </row>
    <row r="3" spans="1:13" ht="11.1" customHeight="1" x14ac:dyDescent="0.2">
      <c r="A3" s="22" t="s">
        <v>454</v>
      </c>
      <c r="B3" s="22"/>
      <c r="C3" s="22" t="s">
        <v>455</v>
      </c>
      <c r="D3" s="23" t="s">
        <v>456</v>
      </c>
      <c r="E3" s="23" t="s">
        <v>457</v>
      </c>
      <c r="F3" s="23" t="s">
        <v>458</v>
      </c>
      <c r="G3" s="23" t="s">
        <v>459</v>
      </c>
      <c r="H3" s="23" t="s">
        <v>459</v>
      </c>
      <c r="I3" s="23" t="s">
        <v>459</v>
      </c>
      <c r="J3" s="22"/>
      <c r="K3" s="22"/>
      <c r="L3" s="22"/>
      <c r="M3" s="22" t="s">
        <v>460</v>
      </c>
    </row>
    <row r="4" spans="1:13" ht="11.1" customHeight="1" x14ac:dyDescent="0.2">
      <c r="A4" s="22" t="s">
        <v>454</v>
      </c>
      <c r="B4" s="22"/>
      <c r="C4" s="22" t="s">
        <v>127</v>
      </c>
      <c r="D4" s="23" t="s">
        <v>461</v>
      </c>
      <c r="E4" s="23" t="s">
        <v>462</v>
      </c>
      <c r="F4" s="23" t="s">
        <v>463</v>
      </c>
      <c r="G4" s="23" t="s">
        <v>459</v>
      </c>
      <c r="H4" s="23" t="s">
        <v>459</v>
      </c>
      <c r="I4" s="23" t="s">
        <v>459</v>
      </c>
      <c r="J4" s="22"/>
      <c r="K4" s="22"/>
      <c r="L4" s="22"/>
      <c r="M4" s="22" t="s">
        <v>464</v>
      </c>
    </row>
    <row r="5" spans="1:13" ht="11.1" customHeight="1" x14ac:dyDescent="0.2">
      <c r="A5" s="22" t="s">
        <v>454</v>
      </c>
      <c r="B5" s="22"/>
      <c r="C5" s="22" t="s">
        <v>465</v>
      </c>
      <c r="D5" s="23"/>
      <c r="E5" s="23" t="s">
        <v>466</v>
      </c>
      <c r="F5" s="23" t="s">
        <v>466</v>
      </c>
      <c r="G5" s="23" t="s">
        <v>459</v>
      </c>
      <c r="H5" s="23" t="s">
        <v>459</v>
      </c>
      <c r="I5" s="23" t="s">
        <v>459</v>
      </c>
      <c r="J5" s="22"/>
      <c r="K5" s="22"/>
      <c r="L5" s="22"/>
      <c r="M5" s="22" t="s">
        <v>129</v>
      </c>
    </row>
    <row r="6" spans="1:13" ht="11.1" customHeight="1" x14ac:dyDescent="0.2">
      <c r="A6" s="22" t="s">
        <v>454</v>
      </c>
      <c r="B6" s="22"/>
      <c r="C6" s="22" t="s">
        <v>130</v>
      </c>
      <c r="D6" s="23"/>
      <c r="E6" s="23">
        <v>1</v>
      </c>
      <c r="F6" s="23" t="s">
        <v>459</v>
      </c>
      <c r="G6" s="23" t="s">
        <v>459</v>
      </c>
      <c r="H6" s="23" t="s">
        <v>459</v>
      </c>
      <c r="I6" s="23" t="s">
        <v>459</v>
      </c>
      <c r="J6" s="22"/>
      <c r="K6" s="22"/>
      <c r="L6" s="22"/>
      <c r="M6" s="22" t="s">
        <v>467</v>
      </c>
    </row>
    <row r="7" spans="1:13" ht="11.1" customHeight="1" x14ac:dyDescent="0.2">
      <c r="A7" s="24" t="s">
        <v>443</v>
      </c>
      <c r="B7" s="22"/>
      <c r="C7" s="22" t="s">
        <v>131</v>
      </c>
      <c r="D7" s="23"/>
      <c r="E7" s="23">
        <v>1</v>
      </c>
      <c r="F7" s="23">
        <v>1</v>
      </c>
      <c r="G7" s="23" t="s">
        <v>459</v>
      </c>
      <c r="H7" s="23">
        <v>1</v>
      </c>
      <c r="I7" s="23">
        <v>1</v>
      </c>
      <c r="J7" s="22"/>
      <c r="K7" s="22"/>
      <c r="L7" s="22"/>
      <c r="M7" s="22" t="s">
        <v>468</v>
      </c>
    </row>
    <row r="8" spans="1:13" ht="11.1" customHeight="1" x14ac:dyDescent="0.2">
      <c r="A8" s="24" t="s">
        <v>443</v>
      </c>
      <c r="B8" s="22"/>
      <c r="C8" s="22" t="s">
        <v>469</v>
      </c>
      <c r="D8" s="23"/>
      <c r="E8" s="23" t="s">
        <v>470</v>
      </c>
      <c r="F8" s="23" t="s">
        <v>471</v>
      </c>
      <c r="G8" s="23" t="s">
        <v>472</v>
      </c>
      <c r="H8" s="23" t="s">
        <v>473</v>
      </c>
      <c r="I8" s="23" t="s">
        <v>459</v>
      </c>
      <c r="J8" s="22"/>
      <c r="K8" s="22"/>
      <c r="L8" s="22"/>
      <c r="M8" s="22" t="s">
        <v>474</v>
      </c>
    </row>
    <row r="9" spans="1:13" ht="11.1" customHeight="1" x14ac:dyDescent="0.2">
      <c r="A9" s="24" t="s">
        <v>443</v>
      </c>
      <c r="B9" s="22"/>
      <c r="C9" s="22" t="s">
        <v>132</v>
      </c>
      <c r="D9" s="23"/>
      <c r="E9" s="23">
        <v>0</v>
      </c>
      <c r="F9" s="23" t="s">
        <v>466</v>
      </c>
      <c r="G9" s="23" t="s">
        <v>459</v>
      </c>
      <c r="H9" s="23" t="s">
        <v>459</v>
      </c>
      <c r="I9" s="23" t="s">
        <v>459</v>
      </c>
      <c r="J9" s="22"/>
      <c r="K9" s="22"/>
      <c r="L9" s="22"/>
      <c r="M9" s="22" t="s">
        <v>475</v>
      </c>
    </row>
    <row r="10" spans="1:13" ht="11.1" customHeight="1" x14ac:dyDescent="0.2">
      <c r="A10" s="24" t="s">
        <v>443</v>
      </c>
      <c r="B10" s="22"/>
      <c r="C10" s="22" t="s">
        <v>134</v>
      </c>
      <c r="D10" s="23"/>
      <c r="E10" s="23">
        <v>0</v>
      </c>
      <c r="F10" s="23" t="s">
        <v>466</v>
      </c>
      <c r="G10" s="23" t="s">
        <v>459</v>
      </c>
      <c r="H10" s="23" t="s">
        <v>459</v>
      </c>
      <c r="I10" s="23" t="s">
        <v>459</v>
      </c>
      <c r="J10" s="22"/>
      <c r="K10" s="22"/>
      <c r="L10" s="22"/>
      <c r="M10" s="22" t="s">
        <v>476</v>
      </c>
    </row>
    <row r="11" spans="1:13" ht="11.1" customHeight="1" x14ac:dyDescent="0.2">
      <c r="A11" s="24" t="s">
        <v>443</v>
      </c>
      <c r="B11" s="22"/>
      <c r="C11" s="22" t="s">
        <v>477</v>
      </c>
      <c r="D11" s="23"/>
      <c r="E11" s="23">
        <v>1</v>
      </c>
      <c r="F11" s="23">
        <v>1</v>
      </c>
      <c r="G11" s="23" t="s">
        <v>459</v>
      </c>
      <c r="H11" s="23" t="s">
        <v>459</v>
      </c>
      <c r="I11" s="23" t="s">
        <v>459</v>
      </c>
      <c r="J11" s="22"/>
      <c r="K11" s="22"/>
      <c r="L11" s="22"/>
      <c r="M11" s="22" t="s">
        <v>478</v>
      </c>
    </row>
    <row r="12" spans="1:13" ht="11.1" customHeight="1" x14ac:dyDescent="0.2">
      <c r="A12" s="24" t="s">
        <v>443</v>
      </c>
      <c r="B12" s="22"/>
      <c r="C12" s="22" t="s">
        <v>479</v>
      </c>
      <c r="D12" s="22"/>
      <c r="E12" s="23" t="s">
        <v>466</v>
      </c>
      <c r="F12" s="23" t="s">
        <v>466</v>
      </c>
      <c r="G12" s="23" t="s">
        <v>466</v>
      </c>
      <c r="H12" s="23" t="s">
        <v>459</v>
      </c>
      <c r="I12" s="23" t="s">
        <v>459</v>
      </c>
      <c r="J12" s="22"/>
      <c r="K12" s="22"/>
      <c r="L12" s="22"/>
      <c r="M12" s="22"/>
    </row>
    <row r="13" spans="1:13" ht="11.1" customHeight="1" x14ac:dyDescent="0.2">
      <c r="A13" s="22"/>
      <c r="B13" s="22"/>
      <c r="C13" s="22"/>
      <c r="D13" s="22"/>
      <c r="E13" s="22"/>
      <c r="F13" s="22"/>
      <c r="G13" s="22"/>
      <c r="H13" s="22"/>
      <c r="I13" s="22"/>
      <c r="J13" s="22"/>
      <c r="K13" s="22"/>
      <c r="L13" s="22"/>
      <c r="M13" s="22"/>
    </row>
    <row r="14" spans="1:13" ht="11.1" customHeight="1" x14ac:dyDescent="0.2">
      <c r="A14" s="25" t="s">
        <v>480</v>
      </c>
      <c r="B14" s="25"/>
      <c r="C14" s="25"/>
      <c r="D14" s="25"/>
      <c r="E14" s="25"/>
      <c r="F14" s="25"/>
      <c r="G14" s="25"/>
      <c r="H14" s="25"/>
      <c r="I14" s="25"/>
      <c r="J14" s="22"/>
      <c r="K14" s="22"/>
      <c r="L14" s="22"/>
      <c r="M14" s="22"/>
    </row>
    <row r="15" spans="1:13" ht="11.1" customHeight="1" x14ac:dyDescent="0.2">
      <c r="A15" s="25" t="s">
        <v>481</v>
      </c>
      <c r="B15" s="25"/>
      <c r="C15" s="25" t="s">
        <v>93</v>
      </c>
      <c r="D15" s="25"/>
      <c r="E15" s="26">
        <v>1</v>
      </c>
      <c r="F15" s="26">
        <v>1</v>
      </c>
      <c r="G15" s="26" t="s">
        <v>459</v>
      </c>
      <c r="H15" s="26" t="s">
        <v>459</v>
      </c>
      <c r="I15" s="26">
        <v>1</v>
      </c>
      <c r="J15" s="22"/>
      <c r="K15" s="22"/>
      <c r="L15" s="22"/>
      <c r="M15" s="22" t="s">
        <v>482</v>
      </c>
    </row>
    <row r="16" spans="1:13" ht="11.1" customHeight="1" x14ac:dyDescent="0.2">
      <c r="A16" s="25" t="s">
        <v>481</v>
      </c>
      <c r="B16" s="25"/>
      <c r="C16" s="25" t="s">
        <v>483</v>
      </c>
      <c r="D16" s="25"/>
      <c r="E16" s="26">
        <v>0</v>
      </c>
      <c r="F16" s="26">
        <v>0</v>
      </c>
      <c r="G16" s="26" t="s">
        <v>459</v>
      </c>
      <c r="H16" s="26" t="s">
        <v>459</v>
      </c>
      <c r="I16" s="26" t="s">
        <v>459</v>
      </c>
      <c r="J16" s="22"/>
      <c r="K16" s="22"/>
      <c r="L16" s="22"/>
      <c r="M16" s="22" t="s">
        <v>484</v>
      </c>
    </row>
    <row r="17" spans="1:14" ht="11.1" customHeight="1" x14ac:dyDescent="0.2">
      <c r="A17" s="25" t="s">
        <v>481</v>
      </c>
      <c r="B17" s="25"/>
      <c r="C17" s="25" t="s">
        <v>443</v>
      </c>
      <c r="D17" s="25"/>
      <c r="E17" s="25" t="s">
        <v>470</v>
      </c>
      <c r="F17" s="25" t="s">
        <v>471</v>
      </c>
      <c r="G17" s="25" t="s">
        <v>472</v>
      </c>
      <c r="H17" s="25" t="s">
        <v>473</v>
      </c>
      <c r="I17" s="25" t="s">
        <v>485</v>
      </c>
      <c r="J17" s="22"/>
      <c r="K17" s="22"/>
      <c r="L17" s="22"/>
      <c r="M17" s="22" t="s">
        <v>486</v>
      </c>
    </row>
    <row r="18" spans="1:14" ht="11.1" customHeight="1" x14ac:dyDescent="0.2">
      <c r="A18" s="22"/>
      <c r="B18" s="27"/>
      <c r="C18" s="27"/>
      <c r="D18" s="27"/>
      <c r="E18" s="27"/>
      <c r="F18" s="27"/>
      <c r="G18" s="27"/>
      <c r="H18" s="27"/>
      <c r="I18" s="27"/>
      <c r="J18" s="27"/>
      <c r="K18" s="27"/>
      <c r="L18" s="27"/>
      <c r="M18" s="27"/>
    </row>
    <row r="19" spans="1:14" ht="11.1" customHeight="1" x14ac:dyDescent="0.2">
      <c r="A19" s="22" t="s">
        <v>487</v>
      </c>
      <c r="B19" s="27"/>
      <c r="C19" s="27"/>
      <c r="D19" s="27"/>
      <c r="E19" s="27"/>
      <c r="F19" s="27"/>
      <c r="G19" s="27"/>
      <c r="H19" s="27"/>
      <c r="I19" s="27"/>
      <c r="J19" s="27"/>
      <c r="K19" s="27"/>
      <c r="L19" s="27"/>
      <c r="M19" s="27"/>
    </row>
    <row r="20" spans="1:14" ht="11.1" customHeight="1" x14ac:dyDescent="0.2">
      <c r="A20" s="22" t="s">
        <v>454</v>
      </c>
      <c r="B20" s="28" t="s">
        <v>137</v>
      </c>
      <c r="C20" s="22" t="s">
        <v>137</v>
      </c>
      <c r="D20" s="29">
        <v>1</v>
      </c>
      <c r="E20" s="29">
        <v>1.3</v>
      </c>
      <c r="F20" s="29">
        <v>1.3</v>
      </c>
      <c r="G20" s="29">
        <v>1.3</v>
      </c>
      <c r="H20" s="29">
        <v>1.3</v>
      </c>
      <c r="I20" s="29">
        <v>1.3</v>
      </c>
      <c r="J20" s="27" t="s">
        <v>488</v>
      </c>
      <c r="K20" s="29">
        <v>0.1</v>
      </c>
      <c r="L20" s="29" t="s">
        <v>489</v>
      </c>
      <c r="M20" s="27" t="s">
        <v>490</v>
      </c>
    </row>
    <row r="21" spans="1:14" ht="11.1" customHeight="1" x14ac:dyDescent="0.2">
      <c r="A21" s="22" t="s">
        <v>454</v>
      </c>
      <c r="B21" s="28" t="s">
        <v>140</v>
      </c>
      <c r="C21" s="22" t="s">
        <v>140</v>
      </c>
      <c r="D21" s="29">
        <v>1</v>
      </c>
      <c r="E21" s="29">
        <v>1.2</v>
      </c>
      <c r="F21" s="29">
        <v>1.2</v>
      </c>
      <c r="G21" s="29">
        <v>1.2</v>
      </c>
      <c r="H21" s="29">
        <v>1.2</v>
      </c>
      <c r="I21" s="29">
        <v>1.2</v>
      </c>
      <c r="J21" s="27" t="s">
        <v>488</v>
      </c>
      <c r="K21" s="29">
        <v>0.1</v>
      </c>
      <c r="L21" s="29" t="s">
        <v>489</v>
      </c>
      <c r="M21" s="27" t="s">
        <v>491</v>
      </c>
    </row>
    <row r="22" spans="1:14" ht="11.1" customHeight="1" x14ac:dyDescent="0.2">
      <c r="A22" s="22" t="s">
        <v>454</v>
      </c>
      <c r="B22" s="28" t="s">
        <v>142</v>
      </c>
      <c r="C22" s="22" t="s">
        <v>142</v>
      </c>
      <c r="D22" s="30">
        <v>80</v>
      </c>
      <c r="E22" s="30">
        <v>80</v>
      </c>
      <c r="F22" s="30">
        <v>80</v>
      </c>
      <c r="G22" s="30">
        <v>80</v>
      </c>
      <c r="H22" s="30">
        <v>80</v>
      </c>
      <c r="I22" s="30">
        <v>80</v>
      </c>
      <c r="J22" s="27" t="s">
        <v>492</v>
      </c>
      <c r="K22" s="30">
        <v>1</v>
      </c>
      <c r="L22" s="30" t="s">
        <v>489</v>
      </c>
      <c r="M22" s="27" t="s">
        <v>493</v>
      </c>
    </row>
    <row r="23" spans="1:14" ht="11.1" customHeight="1" x14ac:dyDescent="0.2">
      <c r="A23" s="22"/>
      <c r="B23" s="27"/>
      <c r="C23" s="22"/>
      <c r="D23" s="27"/>
      <c r="E23" s="27"/>
      <c r="F23" s="27"/>
      <c r="G23" s="27"/>
      <c r="H23" s="27"/>
      <c r="I23" s="27"/>
      <c r="J23" s="27"/>
      <c r="K23" s="27"/>
      <c r="L23" s="27"/>
      <c r="M23" s="27"/>
    </row>
    <row r="24" spans="1:14" ht="11.1" customHeight="1" x14ac:dyDescent="0.2">
      <c r="A24" s="24" t="s">
        <v>443</v>
      </c>
      <c r="B24" s="28" t="s">
        <v>494</v>
      </c>
      <c r="C24" s="22" t="s">
        <v>144</v>
      </c>
      <c r="D24" s="31">
        <v>3000</v>
      </c>
      <c r="E24" s="31">
        <v>500</v>
      </c>
      <c r="F24" s="31">
        <v>500</v>
      </c>
      <c r="G24" s="27" t="s">
        <v>459</v>
      </c>
      <c r="H24" s="27" t="s">
        <v>459</v>
      </c>
      <c r="I24" s="27" t="s">
        <v>459</v>
      </c>
      <c r="J24" s="27" t="s">
        <v>495</v>
      </c>
      <c r="K24" s="31">
        <v>10</v>
      </c>
      <c r="L24" s="31" t="s">
        <v>496</v>
      </c>
      <c r="M24" s="27" t="s">
        <v>497</v>
      </c>
    </row>
    <row r="25" spans="1:14" ht="11.1" customHeight="1" x14ac:dyDescent="0.2">
      <c r="A25" s="22" t="s">
        <v>498</v>
      </c>
      <c r="B25" s="28" t="s">
        <v>147</v>
      </c>
      <c r="C25" s="22" t="s">
        <v>499</v>
      </c>
      <c r="D25" s="31">
        <v>300</v>
      </c>
      <c r="E25" s="31">
        <v>300</v>
      </c>
      <c r="F25" s="32">
        <v>10</v>
      </c>
      <c r="G25" s="27" t="s">
        <v>459</v>
      </c>
      <c r="H25" s="31">
        <v>300</v>
      </c>
      <c r="I25" s="31">
        <v>300</v>
      </c>
      <c r="J25" s="27" t="s">
        <v>488</v>
      </c>
      <c r="K25" s="31">
        <v>10</v>
      </c>
      <c r="L25" s="31" t="s">
        <v>496</v>
      </c>
      <c r="M25" s="27" t="s">
        <v>500</v>
      </c>
    </row>
    <row r="26" spans="1:14" ht="11.1" customHeight="1" x14ac:dyDescent="0.2">
      <c r="A26" s="24" t="s">
        <v>443</v>
      </c>
      <c r="B26" s="28" t="s">
        <v>149</v>
      </c>
      <c r="C26" s="22" t="s">
        <v>149</v>
      </c>
      <c r="D26" s="31">
        <v>12000</v>
      </c>
      <c r="E26" s="31">
        <v>12000</v>
      </c>
      <c r="F26" s="31">
        <v>200</v>
      </c>
      <c r="G26" s="27" t="s">
        <v>459</v>
      </c>
      <c r="H26" s="31">
        <v>12000</v>
      </c>
      <c r="I26" s="31">
        <v>12000</v>
      </c>
      <c r="J26" s="27" t="s">
        <v>501</v>
      </c>
      <c r="K26" s="31">
        <v>10</v>
      </c>
      <c r="L26" s="31" t="s">
        <v>496</v>
      </c>
      <c r="M26" s="27" t="s">
        <v>502</v>
      </c>
    </row>
    <row r="27" spans="1:14" ht="11.1" customHeight="1" x14ac:dyDescent="0.2">
      <c r="A27" s="22" t="s">
        <v>454</v>
      </c>
      <c r="B27" s="27"/>
      <c r="C27" s="22" t="s">
        <v>152</v>
      </c>
      <c r="D27" s="27"/>
      <c r="E27" s="30">
        <v>30</v>
      </c>
      <c r="F27" s="30">
        <v>30</v>
      </c>
      <c r="G27" s="27" t="s">
        <v>459</v>
      </c>
      <c r="H27" s="27" t="s">
        <v>459</v>
      </c>
      <c r="I27" s="27" t="s">
        <v>459</v>
      </c>
      <c r="J27" s="27" t="s">
        <v>503</v>
      </c>
      <c r="K27" s="30">
        <v>1</v>
      </c>
      <c r="L27" s="30" t="s">
        <v>489</v>
      </c>
      <c r="M27" s="27" t="s">
        <v>504</v>
      </c>
    </row>
    <row r="28" spans="1:14" ht="11.1" customHeight="1" x14ac:dyDescent="0.2">
      <c r="A28" s="22" t="s">
        <v>454</v>
      </c>
      <c r="B28" s="27"/>
      <c r="C28" s="22" t="s">
        <v>155</v>
      </c>
      <c r="D28" s="22"/>
      <c r="E28" s="22" t="s">
        <v>459</v>
      </c>
      <c r="F28" s="31">
        <v>10</v>
      </c>
      <c r="G28" s="22" t="s">
        <v>459</v>
      </c>
      <c r="H28" s="33">
        <v>10</v>
      </c>
      <c r="I28" s="33">
        <v>10</v>
      </c>
      <c r="J28" s="27" t="s">
        <v>501</v>
      </c>
      <c r="K28" s="31">
        <v>10</v>
      </c>
      <c r="L28" s="31" t="s">
        <v>496</v>
      </c>
      <c r="M28" s="34" t="s">
        <v>505</v>
      </c>
    </row>
    <row r="29" spans="1:14" ht="11.1" customHeight="1" x14ac:dyDescent="0.2">
      <c r="A29" s="22"/>
      <c r="B29" s="27"/>
      <c r="C29" s="22" t="s">
        <v>157</v>
      </c>
      <c r="D29" s="22"/>
      <c r="E29" s="31">
        <v>500</v>
      </c>
      <c r="F29" s="22" t="s">
        <v>459</v>
      </c>
      <c r="G29" s="22" t="s">
        <v>459</v>
      </c>
      <c r="H29" s="22" t="s">
        <v>459</v>
      </c>
      <c r="I29" s="22" t="s">
        <v>459</v>
      </c>
      <c r="J29" s="27" t="s">
        <v>488</v>
      </c>
      <c r="K29" s="31">
        <v>10</v>
      </c>
      <c r="L29" s="31" t="s">
        <v>496</v>
      </c>
      <c r="M29" s="22" t="s">
        <v>506</v>
      </c>
      <c r="N29" s="35"/>
    </row>
    <row r="30" spans="1:14" ht="11.1" customHeight="1" x14ac:dyDescent="0.2">
      <c r="A30" s="22"/>
      <c r="B30" s="27"/>
      <c r="C30" s="22"/>
      <c r="D30" s="27"/>
      <c r="E30" s="27"/>
      <c r="F30" s="27"/>
      <c r="G30" s="27"/>
      <c r="H30" s="27"/>
      <c r="I30" s="27"/>
      <c r="J30" s="27"/>
      <c r="K30" s="27"/>
      <c r="L30" s="27"/>
      <c r="M30" s="27"/>
    </row>
    <row r="31" spans="1:14" ht="11.1" customHeight="1" x14ac:dyDescent="0.2">
      <c r="A31" s="22" t="s">
        <v>454</v>
      </c>
      <c r="B31" s="28" t="s">
        <v>507</v>
      </c>
      <c r="C31" s="22" t="s">
        <v>158</v>
      </c>
      <c r="D31" s="31">
        <v>35</v>
      </c>
      <c r="E31" s="31">
        <v>35</v>
      </c>
      <c r="F31" s="22" t="s">
        <v>459</v>
      </c>
      <c r="G31" s="27" t="s">
        <v>459</v>
      </c>
      <c r="H31" s="27" t="s">
        <v>459</v>
      </c>
      <c r="I31" s="27" t="s">
        <v>459</v>
      </c>
      <c r="J31" s="27" t="s">
        <v>488</v>
      </c>
      <c r="K31" s="30">
        <v>1</v>
      </c>
      <c r="L31" s="30" t="s">
        <v>489</v>
      </c>
      <c r="M31" s="27" t="s">
        <v>508</v>
      </c>
    </row>
    <row r="32" spans="1:14" ht="11.1" customHeight="1" x14ac:dyDescent="0.2">
      <c r="A32" s="22" t="s">
        <v>498</v>
      </c>
      <c r="B32" s="28" t="s">
        <v>160</v>
      </c>
      <c r="C32" s="22" t="s">
        <v>509</v>
      </c>
      <c r="D32" s="31">
        <v>300</v>
      </c>
      <c r="E32" s="31">
        <v>300</v>
      </c>
      <c r="F32" s="32">
        <v>10</v>
      </c>
      <c r="G32" s="27" t="s">
        <v>459</v>
      </c>
      <c r="H32" s="31">
        <v>300</v>
      </c>
      <c r="I32" s="31">
        <v>300</v>
      </c>
      <c r="J32" s="27" t="s">
        <v>488</v>
      </c>
      <c r="K32" s="31">
        <v>10</v>
      </c>
      <c r="L32" s="31" t="s">
        <v>496</v>
      </c>
      <c r="M32" s="27" t="s">
        <v>510</v>
      </c>
    </row>
    <row r="33" spans="1:14" ht="11.1" customHeight="1" x14ac:dyDescent="0.2">
      <c r="A33" s="24" t="s">
        <v>443</v>
      </c>
      <c r="B33" s="28" t="s">
        <v>161</v>
      </c>
      <c r="C33" s="22" t="s">
        <v>161</v>
      </c>
      <c r="D33" s="31">
        <v>12</v>
      </c>
      <c r="E33" s="31">
        <v>12000</v>
      </c>
      <c r="F33" s="31">
        <v>200</v>
      </c>
      <c r="G33" s="27" t="s">
        <v>459</v>
      </c>
      <c r="H33" s="31">
        <v>12000</v>
      </c>
      <c r="I33" s="31">
        <v>12000</v>
      </c>
      <c r="J33" s="27" t="s">
        <v>501</v>
      </c>
      <c r="K33" s="31">
        <v>10</v>
      </c>
      <c r="L33" s="31" t="s">
        <v>496</v>
      </c>
      <c r="M33" s="27" t="s">
        <v>511</v>
      </c>
    </row>
    <row r="34" spans="1:14" ht="11.1" customHeight="1" x14ac:dyDescent="0.2">
      <c r="A34" s="22" t="s">
        <v>454</v>
      </c>
      <c r="B34" s="28" t="s">
        <v>512</v>
      </c>
      <c r="C34" s="22"/>
      <c r="D34" s="30">
        <v>3</v>
      </c>
      <c r="E34" s="22"/>
      <c r="F34" s="22"/>
      <c r="G34" s="22"/>
      <c r="H34" s="22"/>
      <c r="I34" s="22"/>
      <c r="J34" s="27" t="s">
        <v>488</v>
      </c>
      <c r="K34" s="30">
        <v>1</v>
      </c>
      <c r="L34" s="30" t="s">
        <v>489</v>
      </c>
      <c r="M34" s="27" t="s">
        <v>513</v>
      </c>
    </row>
    <row r="35" spans="1:14" ht="11.1" customHeight="1" x14ac:dyDescent="0.2">
      <c r="A35" s="24" t="s">
        <v>443</v>
      </c>
      <c r="B35" s="28" t="s">
        <v>514</v>
      </c>
      <c r="C35" s="22" t="s">
        <v>163</v>
      </c>
      <c r="D35" s="36">
        <v>8000</v>
      </c>
      <c r="E35" s="36">
        <v>8000</v>
      </c>
      <c r="F35" s="36">
        <v>8000</v>
      </c>
      <c r="G35" s="27" t="s">
        <v>459</v>
      </c>
      <c r="H35" s="33">
        <v>30000</v>
      </c>
      <c r="I35" s="33">
        <v>30000</v>
      </c>
      <c r="J35" s="27" t="s">
        <v>515</v>
      </c>
      <c r="K35" s="31">
        <v>10</v>
      </c>
      <c r="L35" s="31" t="s">
        <v>496</v>
      </c>
      <c r="M35" s="27" t="s">
        <v>516</v>
      </c>
      <c r="N35" s="35"/>
    </row>
    <row r="36" spans="1:14" ht="11.1" customHeight="1" x14ac:dyDescent="0.2">
      <c r="A36" s="22" t="s">
        <v>454</v>
      </c>
      <c r="B36" s="27"/>
      <c r="C36" s="22" t="s">
        <v>517</v>
      </c>
      <c r="D36" s="22"/>
      <c r="E36" s="27" t="s">
        <v>459</v>
      </c>
      <c r="F36" s="31">
        <v>10</v>
      </c>
      <c r="G36" s="27"/>
      <c r="H36" s="27" t="s">
        <v>459</v>
      </c>
      <c r="I36" s="27" t="s">
        <v>459</v>
      </c>
      <c r="J36" s="27" t="s">
        <v>488</v>
      </c>
      <c r="K36" s="31">
        <v>10</v>
      </c>
      <c r="L36" s="31" t="s">
        <v>496</v>
      </c>
      <c r="M36" s="27" t="s">
        <v>518</v>
      </c>
    </row>
    <row r="37" spans="1:14" ht="11.1" customHeight="1" x14ac:dyDescent="0.2">
      <c r="A37" s="22" t="s">
        <v>454</v>
      </c>
      <c r="B37" s="27"/>
      <c r="C37" s="22" t="s">
        <v>166</v>
      </c>
      <c r="D37" s="22"/>
      <c r="E37" s="27" t="s">
        <v>459</v>
      </c>
      <c r="F37" s="31">
        <v>150</v>
      </c>
      <c r="G37" s="27" t="s">
        <v>459</v>
      </c>
      <c r="H37" s="27" t="s">
        <v>459</v>
      </c>
      <c r="I37" s="27" t="s">
        <v>459</v>
      </c>
      <c r="J37" s="27" t="s">
        <v>488</v>
      </c>
      <c r="K37" s="31">
        <v>10</v>
      </c>
      <c r="L37" s="31" t="s">
        <v>496</v>
      </c>
      <c r="M37" s="27" t="s">
        <v>519</v>
      </c>
    </row>
    <row r="38" spans="1:14" ht="11.1" customHeight="1" x14ac:dyDescent="0.2">
      <c r="A38" s="22" t="s">
        <v>454</v>
      </c>
      <c r="B38" s="27"/>
      <c r="C38" s="22" t="s">
        <v>167</v>
      </c>
      <c r="D38" s="22"/>
      <c r="E38" s="27" t="s">
        <v>459</v>
      </c>
      <c r="F38" s="31">
        <v>500</v>
      </c>
      <c r="G38" s="27" t="s">
        <v>459</v>
      </c>
      <c r="H38" s="27" t="s">
        <v>459</v>
      </c>
      <c r="I38" s="27" t="s">
        <v>459</v>
      </c>
      <c r="J38" s="27" t="s">
        <v>488</v>
      </c>
      <c r="K38" s="31">
        <v>10</v>
      </c>
      <c r="L38" s="31" t="s">
        <v>496</v>
      </c>
      <c r="M38" s="27" t="s">
        <v>520</v>
      </c>
    </row>
    <row r="39" spans="1:14" ht="11.1" customHeight="1" x14ac:dyDescent="0.2">
      <c r="A39" s="22" t="s">
        <v>454</v>
      </c>
      <c r="B39" s="27"/>
      <c r="C39" s="22" t="s">
        <v>168</v>
      </c>
      <c r="D39" s="22"/>
      <c r="E39" s="22" t="s">
        <v>459</v>
      </c>
      <c r="F39" s="31">
        <v>10</v>
      </c>
      <c r="G39" s="22" t="s">
        <v>459</v>
      </c>
      <c r="H39" s="22" t="s">
        <v>459</v>
      </c>
      <c r="I39" s="22" t="s">
        <v>459</v>
      </c>
      <c r="J39" s="27" t="s">
        <v>488</v>
      </c>
      <c r="K39" s="31">
        <v>10</v>
      </c>
      <c r="L39" s="31" t="s">
        <v>496</v>
      </c>
      <c r="M39" s="22" t="s">
        <v>521</v>
      </c>
    </row>
    <row r="40" spans="1:14" ht="11.1" customHeight="1" x14ac:dyDescent="0.2">
      <c r="A40" s="22" t="s">
        <v>454</v>
      </c>
      <c r="B40" s="27"/>
      <c r="C40" s="22" t="s">
        <v>169</v>
      </c>
      <c r="D40" s="22"/>
      <c r="E40" s="22" t="s">
        <v>459</v>
      </c>
      <c r="F40" s="31">
        <v>10</v>
      </c>
      <c r="G40" s="22" t="s">
        <v>459</v>
      </c>
      <c r="H40" s="22" t="s">
        <v>459</v>
      </c>
      <c r="I40" s="22" t="s">
        <v>459</v>
      </c>
      <c r="J40" s="27" t="s">
        <v>488</v>
      </c>
      <c r="K40" s="31">
        <v>10</v>
      </c>
      <c r="L40" s="31" t="s">
        <v>496</v>
      </c>
      <c r="M40" s="22" t="s">
        <v>522</v>
      </c>
    </row>
    <row r="41" spans="1:14" ht="11.1" customHeight="1" x14ac:dyDescent="0.2">
      <c r="A41" s="22"/>
      <c r="B41" s="27"/>
      <c r="C41" s="22"/>
      <c r="D41" s="22"/>
      <c r="E41" s="27"/>
      <c r="F41" s="27"/>
      <c r="G41" s="27"/>
      <c r="H41" s="27"/>
      <c r="I41" s="27"/>
      <c r="J41" s="27"/>
      <c r="K41" s="27"/>
      <c r="L41" s="27"/>
      <c r="M41" s="27"/>
    </row>
    <row r="42" spans="1:14" ht="11.1" customHeight="1" x14ac:dyDescent="0.2">
      <c r="A42" s="22" t="s">
        <v>454</v>
      </c>
      <c r="B42" s="27"/>
      <c r="C42" s="22" t="s">
        <v>170</v>
      </c>
      <c r="D42" s="22"/>
      <c r="E42" s="29" t="s">
        <v>171</v>
      </c>
      <c r="F42" s="27" t="s">
        <v>459</v>
      </c>
      <c r="G42" s="27" t="s">
        <v>459</v>
      </c>
      <c r="H42" s="27" t="s">
        <v>459</v>
      </c>
      <c r="I42" s="27" t="s">
        <v>459</v>
      </c>
      <c r="J42" s="27" t="s">
        <v>488</v>
      </c>
      <c r="K42" s="29">
        <v>0.1</v>
      </c>
      <c r="L42" s="29" t="s">
        <v>489</v>
      </c>
      <c r="M42" s="27" t="s">
        <v>523</v>
      </c>
    </row>
    <row r="43" spans="1:14" ht="11.1" customHeight="1" x14ac:dyDescent="0.2">
      <c r="A43" s="22" t="s">
        <v>454</v>
      </c>
      <c r="B43" s="27"/>
      <c r="C43" s="22" t="s">
        <v>172</v>
      </c>
      <c r="D43" s="22"/>
      <c r="E43" s="29" t="s">
        <v>171</v>
      </c>
      <c r="F43" s="27" t="s">
        <v>459</v>
      </c>
      <c r="G43" s="27" t="s">
        <v>459</v>
      </c>
      <c r="H43" s="27" t="s">
        <v>459</v>
      </c>
      <c r="I43" s="27" t="s">
        <v>459</v>
      </c>
      <c r="J43" s="27" t="s">
        <v>488</v>
      </c>
      <c r="K43" s="29">
        <v>0.1</v>
      </c>
      <c r="L43" s="29" t="s">
        <v>489</v>
      </c>
      <c r="M43" s="27" t="s">
        <v>524</v>
      </c>
    </row>
    <row r="44" spans="1:14" ht="11.1" customHeight="1" x14ac:dyDescent="0.2">
      <c r="A44" s="22"/>
      <c r="B44" s="27"/>
      <c r="C44" s="22"/>
      <c r="D44" s="22"/>
      <c r="E44" s="27"/>
      <c r="F44" s="27"/>
      <c r="G44" s="27"/>
      <c r="H44" s="27"/>
      <c r="I44" s="27"/>
      <c r="J44" s="27"/>
      <c r="K44" s="27"/>
      <c r="L44" s="27"/>
      <c r="M44" s="27"/>
    </row>
    <row r="45" spans="1:14" ht="11.1" customHeight="1" x14ac:dyDescent="0.2">
      <c r="A45" s="22" t="s">
        <v>454</v>
      </c>
      <c r="B45" s="27"/>
      <c r="C45" s="22" t="s">
        <v>173</v>
      </c>
      <c r="D45" s="22"/>
      <c r="E45" s="30">
        <v>5</v>
      </c>
      <c r="F45" s="30">
        <v>5</v>
      </c>
      <c r="G45" s="30">
        <v>1</v>
      </c>
      <c r="H45" s="30" t="s">
        <v>459</v>
      </c>
      <c r="I45" s="30" t="s">
        <v>459</v>
      </c>
      <c r="J45" s="27" t="s">
        <v>488</v>
      </c>
      <c r="K45" s="30">
        <v>1</v>
      </c>
      <c r="L45" s="30" t="s">
        <v>489</v>
      </c>
      <c r="M45" s="27" t="s">
        <v>525</v>
      </c>
      <c r="N45" s="35"/>
    </row>
    <row r="46" spans="1:14" ht="11.1" customHeight="1" x14ac:dyDescent="0.2">
      <c r="A46" s="22" t="s">
        <v>454</v>
      </c>
      <c r="B46" s="27"/>
      <c r="C46" s="22" t="s">
        <v>175</v>
      </c>
      <c r="D46" s="22"/>
      <c r="E46" s="30">
        <v>25</v>
      </c>
      <c r="F46" s="30">
        <v>25</v>
      </c>
      <c r="G46" s="30">
        <v>1</v>
      </c>
      <c r="H46" s="30" t="s">
        <v>459</v>
      </c>
      <c r="I46" s="30" t="s">
        <v>459</v>
      </c>
      <c r="J46" s="27" t="s">
        <v>488</v>
      </c>
      <c r="K46" s="30">
        <v>1</v>
      </c>
      <c r="L46" s="30" t="s">
        <v>489</v>
      </c>
      <c r="M46" s="27" t="s">
        <v>526</v>
      </c>
      <c r="N46" s="35"/>
    </row>
    <row r="47" spans="1:14" ht="11.1" customHeight="1" x14ac:dyDescent="0.2">
      <c r="A47" s="22" t="s">
        <v>454</v>
      </c>
      <c r="B47" s="27"/>
      <c r="C47" s="22" t="s">
        <v>177</v>
      </c>
      <c r="D47" s="22"/>
      <c r="E47" s="31">
        <v>150</v>
      </c>
      <c r="F47" s="31">
        <v>150</v>
      </c>
      <c r="G47" s="31">
        <v>150</v>
      </c>
      <c r="H47" s="31" t="s">
        <v>459</v>
      </c>
      <c r="I47" s="31" t="s">
        <v>459</v>
      </c>
      <c r="J47" s="27" t="s">
        <v>488</v>
      </c>
      <c r="K47" s="31">
        <v>10</v>
      </c>
      <c r="L47" s="31" t="s">
        <v>496</v>
      </c>
      <c r="M47" s="27" t="s">
        <v>527</v>
      </c>
      <c r="N47" s="35"/>
    </row>
    <row r="48" spans="1:14" ht="11.1" customHeight="1" x14ac:dyDescent="0.2">
      <c r="A48" s="22"/>
      <c r="B48" s="27"/>
      <c r="C48" s="22"/>
      <c r="D48" s="27"/>
      <c r="E48" s="27"/>
      <c r="F48" s="27"/>
      <c r="G48" s="27"/>
      <c r="H48" s="27"/>
      <c r="I48" s="27"/>
      <c r="J48" s="27"/>
      <c r="K48" s="27"/>
      <c r="L48" s="27"/>
      <c r="M48" s="27"/>
    </row>
    <row r="49" spans="1:13" ht="11.1" customHeight="1" x14ac:dyDescent="0.2">
      <c r="A49" s="24" t="s">
        <v>443</v>
      </c>
      <c r="B49" s="27"/>
      <c r="C49" s="22" t="s">
        <v>179</v>
      </c>
      <c r="D49" s="27"/>
      <c r="E49" s="27" t="s">
        <v>459</v>
      </c>
      <c r="F49" s="30">
        <v>30</v>
      </c>
      <c r="G49" s="27" t="s">
        <v>459</v>
      </c>
      <c r="H49" s="27" t="s">
        <v>459</v>
      </c>
      <c r="I49" s="27" t="s">
        <v>459</v>
      </c>
      <c r="J49" s="27" t="s">
        <v>488</v>
      </c>
      <c r="K49" s="30">
        <v>1</v>
      </c>
      <c r="L49" s="30" t="s">
        <v>489</v>
      </c>
      <c r="M49" s="27" t="s">
        <v>528</v>
      </c>
    </row>
    <row r="50" spans="1:13" ht="11.1" customHeight="1" x14ac:dyDescent="0.2">
      <c r="A50" s="22" t="s">
        <v>454</v>
      </c>
      <c r="B50" s="27"/>
      <c r="C50" s="22" t="s">
        <v>180</v>
      </c>
      <c r="D50" s="27"/>
      <c r="E50" s="27" t="s">
        <v>459</v>
      </c>
      <c r="F50" s="30">
        <v>70</v>
      </c>
      <c r="G50" s="27" t="s">
        <v>459</v>
      </c>
      <c r="H50" s="27" t="s">
        <v>459</v>
      </c>
      <c r="I50" s="27" t="s">
        <v>459</v>
      </c>
      <c r="J50" s="27" t="s">
        <v>488</v>
      </c>
      <c r="K50" s="30">
        <v>1</v>
      </c>
      <c r="L50" s="30" t="s">
        <v>489</v>
      </c>
      <c r="M50" s="27" t="s">
        <v>529</v>
      </c>
    </row>
    <row r="51" spans="1:13" ht="11.1" customHeight="1" x14ac:dyDescent="0.2">
      <c r="A51" s="22" t="s">
        <v>454</v>
      </c>
      <c r="B51" s="27"/>
      <c r="C51" s="22" t="s">
        <v>181</v>
      </c>
      <c r="D51" s="27"/>
      <c r="E51" s="27" t="s">
        <v>459</v>
      </c>
      <c r="F51" s="30">
        <v>5</v>
      </c>
      <c r="G51" s="27" t="s">
        <v>459</v>
      </c>
      <c r="H51" s="27" t="s">
        <v>459</v>
      </c>
      <c r="I51" s="27" t="s">
        <v>459</v>
      </c>
      <c r="J51" s="27" t="s">
        <v>488</v>
      </c>
      <c r="K51" s="30">
        <v>1</v>
      </c>
      <c r="L51" s="30" t="s">
        <v>489</v>
      </c>
      <c r="M51" s="27" t="s">
        <v>530</v>
      </c>
    </row>
    <row r="52" spans="1:13" ht="11.1" customHeight="1" x14ac:dyDescent="0.2">
      <c r="A52" s="22" t="s">
        <v>454</v>
      </c>
      <c r="B52" s="27"/>
      <c r="C52" s="22" t="s">
        <v>182</v>
      </c>
      <c r="D52" s="27"/>
      <c r="E52" s="27" t="s">
        <v>459</v>
      </c>
      <c r="F52" s="30">
        <v>70</v>
      </c>
      <c r="G52" s="27" t="s">
        <v>459</v>
      </c>
      <c r="H52" s="27" t="s">
        <v>459</v>
      </c>
      <c r="I52" s="27" t="s">
        <v>459</v>
      </c>
      <c r="J52" s="27" t="s">
        <v>488</v>
      </c>
      <c r="K52" s="30">
        <v>1</v>
      </c>
      <c r="L52" s="30" t="s">
        <v>489</v>
      </c>
      <c r="M52" s="27" t="s">
        <v>531</v>
      </c>
    </row>
    <row r="53" spans="1:13" ht="11.1" customHeight="1" x14ac:dyDescent="0.2">
      <c r="A53" s="22" t="s">
        <v>454</v>
      </c>
      <c r="B53" s="27"/>
      <c r="C53" s="22" t="s">
        <v>183</v>
      </c>
      <c r="D53" s="27"/>
      <c r="E53" s="27" t="s">
        <v>459</v>
      </c>
      <c r="F53" s="30">
        <v>70</v>
      </c>
      <c r="G53" s="27" t="s">
        <v>459</v>
      </c>
      <c r="H53" s="27" t="s">
        <v>459</v>
      </c>
      <c r="I53" s="27" t="s">
        <v>459</v>
      </c>
      <c r="J53" s="27" t="s">
        <v>488</v>
      </c>
      <c r="K53" s="30">
        <v>1</v>
      </c>
      <c r="L53" s="30" t="s">
        <v>489</v>
      </c>
      <c r="M53" s="27" t="s">
        <v>532</v>
      </c>
    </row>
    <row r="54" spans="1:13" ht="11.1" customHeight="1" x14ac:dyDescent="0.2">
      <c r="A54" s="22" t="s">
        <v>454</v>
      </c>
      <c r="B54" s="22"/>
      <c r="C54" s="22" t="s">
        <v>184</v>
      </c>
      <c r="D54" s="22"/>
      <c r="E54" s="22" t="s">
        <v>459</v>
      </c>
      <c r="F54" s="29">
        <v>2</v>
      </c>
      <c r="G54" s="22" t="s">
        <v>459</v>
      </c>
      <c r="H54" s="22" t="s">
        <v>459</v>
      </c>
      <c r="I54" s="22" t="s">
        <v>459</v>
      </c>
      <c r="J54" s="27" t="s">
        <v>488</v>
      </c>
      <c r="K54" s="29">
        <v>0.1</v>
      </c>
      <c r="L54" s="29" t="s">
        <v>489</v>
      </c>
      <c r="M54" s="22" t="s">
        <v>533</v>
      </c>
    </row>
    <row r="55" spans="1:13" ht="11.1" customHeight="1" x14ac:dyDescent="0.2">
      <c r="A55" s="22" t="s">
        <v>454</v>
      </c>
      <c r="B55" s="22"/>
      <c r="C55" s="22" t="s">
        <v>185</v>
      </c>
      <c r="D55" s="22"/>
      <c r="E55" s="22" t="s">
        <v>459</v>
      </c>
      <c r="F55" s="31">
        <v>300</v>
      </c>
      <c r="G55" s="22" t="s">
        <v>459</v>
      </c>
      <c r="H55" s="22" t="s">
        <v>459</v>
      </c>
      <c r="I55" s="22" t="s">
        <v>459</v>
      </c>
      <c r="J55" s="27" t="s">
        <v>488</v>
      </c>
      <c r="K55" s="31">
        <v>10</v>
      </c>
      <c r="L55" s="31" t="s">
        <v>496</v>
      </c>
      <c r="M55" s="22" t="s">
        <v>534</v>
      </c>
    </row>
    <row r="56" spans="1:13" ht="11.1" customHeight="1" x14ac:dyDescent="0.2">
      <c r="A56" s="22" t="s">
        <v>454</v>
      </c>
      <c r="B56" s="22"/>
      <c r="C56" s="22" t="s">
        <v>186</v>
      </c>
      <c r="D56" s="22"/>
      <c r="E56" s="22" t="s">
        <v>459</v>
      </c>
      <c r="F56" s="30">
        <v>70</v>
      </c>
      <c r="G56" s="22" t="s">
        <v>459</v>
      </c>
      <c r="H56" s="22" t="s">
        <v>459</v>
      </c>
      <c r="I56" s="22" t="s">
        <v>459</v>
      </c>
      <c r="J56" s="27" t="s">
        <v>488</v>
      </c>
      <c r="K56" s="30">
        <v>1</v>
      </c>
      <c r="L56" s="30" t="s">
        <v>489</v>
      </c>
      <c r="M56" s="22" t="s">
        <v>535</v>
      </c>
    </row>
    <row r="57" spans="1:13" ht="11.1" customHeight="1" x14ac:dyDescent="0.2">
      <c r="A57" s="24" t="s">
        <v>443</v>
      </c>
      <c r="B57" s="22"/>
      <c r="C57" s="36" t="s">
        <v>536</v>
      </c>
      <c r="D57" s="22"/>
      <c r="E57" s="22" t="s">
        <v>459</v>
      </c>
      <c r="F57" s="22" t="s">
        <v>459</v>
      </c>
      <c r="G57" s="22" t="s">
        <v>459</v>
      </c>
      <c r="H57" s="37">
        <v>15</v>
      </c>
      <c r="I57" s="37">
        <v>5</v>
      </c>
      <c r="J57" s="27" t="s">
        <v>488</v>
      </c>
      <c r="K57" s="28">
        <v>1</v>
      </c>
      <c r="L57" s="28" t="s">
        <v>537</v>
      </c>
      <c r="M57" s="22" t="s">
        <v>538</v>
      </c>
    </row>
    <row r="58" spans="1:13" ht="11.1" customHeight="1" x14ac:dyDescent="0.2">
      <c r="A58" s="24" t="s">
        <v>443</v>
      </c>
      <c r="B58" s="22"/>
      <c r="C58" s="36" t="s">
        <v>539</v>
      </c>
      <c r="D58" s="22"/>
      <c r="E58" s="22" t="s">
        <v>459</v>
      </c>
      <c r="F58" s="22" t="s">
        <v>459</v>
      </c>
      <c r="G58" s="22" t="s">
        <v>459</v>
      </c>
      <c r="H58" s="37">
        <v>240</v>
      </c>
      <c r="I58" s="37">
        <v>30</v>
      </c>
      <c r="J58" s="27" t="s">
        <v>540</v>
      </c>
      <c r="K58" s="28">
        <v>1</v>
      </c>
      <c r="L58" s="28" t="s">
        <v>537</v>
      </c>
      <c r="M58" s="22" t="s">
        <v>541</v>
      </c>
    </row>
    <row r="59" spans="1:13" ht="11.1" customHeight="1" x14ac:dyDescent="0.2">
      <c r="A59" s="22"/>
      <c r="B59" s="22"/>
      <c r="C59" s="22"/>
      <c r="D59" s="22"/>
      <c r="E59" s="22"/>
      <c r="F59" s="22"/>
      <c r="G59" s="22"/>
      <c r="H59" s="22"/>
      <c r="I59" s="22"/>
      <c r="J59" s="22"/>
      <c r="K59" s="22"/>
      <c r="L59" s="22"/>
      <c r="M59" s="22"/>
    </row>
    <row r="60" spans="1:13" ht="11.1" customHeight="1" x14ac:dyDescent="0.2">
      <c r="A60" s="22" t="s">
        <v>454</v>
      </c>
      <c r="B60" s="28" t="s">
        <v>542</v>
      </c>
      <c r="C60" s="22" t="s">
        <v>187</v>
      </c>
      <c r="D60" s="30">
        <v>70</v>
      </c>
      <c r="E60" s="30">
        <v>90</v>
      </c>
      <c r="F60" s="22" t="s">
        <v>459</v>
      </c>
      <c r="G60" s="22" t="s">
        <v>459</v>
      </c>
      <c r="H60" s="22" t="s">
        <v>459</v>
      </c>
      <c r="I60" s="22" t="s">
        <v>459</v>
      </c>
      <c r="J60" s="27" t="s">
        <v>488</v>
      </c>
      <c r="K60" s="30">
        <v>1</v>
      </c>
      <c r="L60" s="30" t="s">
        <v>489</v>
      </c>
      <c r="M60" s="22" t="s">
        <v>543</v>
      </c>
    </row>
    <row r="61" spans="1:13" ht="11.1" customHeight="1" x14ac:dyDescent="0.2">
      <c r="A61" s="22" t="s">
        <v>454</v>
      </c>
      <c r="B61" s="28" t="s">
        <v>544</v>
      </c>
      <c r="C61" s="22" t="s">
        <v>189</v>
      </c>
      <c r="D61" s="28">
        <v>60</v>
      </c>
      <c r="E61" s="28">
        <v>240</v>
      </c>
      <c r="F61" s="22" t="s">
        <v>459</v>
      </c>
      <c r="G61" s="22" t="s">
        <v>459</v>
      </c>
      <c r="H61" s="22" t="s">
        <v>459</v>
      </c>
      <c r="I61" s="22" t="s">
        <v>459</v>
      </c>
      <c r="J61" s="27" t="s">
        <v>488</v>
      </c>
      <c r="K61" s="28">
        <v>1</v>
      </c>
      <c r="L61" s="28" t="s">
        <v>537</v>
      </c>
      <c r="M61" s="22" t="s">
        <v>545</v>
      </c>
    </row>
    <row r="62" spans="1:13" ht="11.1" customHeight="1" x14ac:dyDescent="0.2">
      <c r="A62" s="22" t="s">
        <v>454</v>
      </c>
      <c r="B62" s="22"/>
      <c r="C62" s="22" t="s">
        <v>192</v>
      </c>
      <c r="D62" s="22"/>
      <c r="E62" s="22" t="s">
        <v>459</v>
      </c>
      <c r="F62" s="28">
        <v>240</v>
      </c>
      <c r="G62" s="22" t="s">
        <v>459</v>
      </c>
      <c r="H62" s="22" t="s">
        <v>459</v>
      </c>
      <c r="I62" s="22" t="s">
        <v>459</v>
      </c>
      <c r="J62" s="27" t="s">
        <v>488</v>
      </c>
      <c r="K62" s="28">
        <v>1</v>
      </c>
      <c r="L62" s="28" t="s">
        <v>537</v>
      </c>
      <c r="M62" s="22" t="s">
        <v>546</v>
      </c>
    </row>
    <row r="63" spans="1:13" ht="11.1" customHeight="1" x14ac:dyDescent="0.2">
      <c r="A63" s="22" t="s">
        <v>454</v>
      </c>
      <c r="B63" s="22"/>
      <c r="C63" s="22" t="s">
        <v>193</v>
      </c>
      <c r="D63" s="22"/>
      <c r="E63" s="28">
        <v>240</v>
      </c>
      <c r="F63" s="28">
        <v>240</v>
      </c>
      <c r="G63" s="22" t="s">
        <v>459</v>
      </c>
      <c r="H63" s="22" t="s">
        <v>459</v>
      </c>
      <c r="I63" s="22" t="s">
        <v>459</v>
      </c>
      <c r="J63" s="27" t="s">
        <v>488</v>
      </c>
      <c r="K63" s="28">
        <v>1</v>
      </c>
      <c r="L63" s="28" t="s">
        <v>537</v>
      </c>
      <c r="M63" s="22" t="s">
        <v>547</v>
      </c>
    </row>
    <row r="64" spans="1:13" ht="11.1" customHeight="1" x14ac:dyDescent="0.2">
      <c r="A64" s="22" t="s">
        <v>454</v>
      </c>
      <c r="B64" s="22"/>
      <c r="C64" s="22" t="s">
        <v>194</v>
      </c>
      <c r="D64" s="22"/>
      <c r="E64" s="30">
        <v>80</v>
      </c>
      <c r="F64" s="22" t="s">
        <v>459</v>
      </c>
      <c r="G64" s="22" t="s">
        <v>459</v>
      </c>
      <c r="H64" s="22" t="s">
        <v>459</v>
      </c>
      <c r="I64" s="22" t="s">
        <v>459</v>
      </c>
      <c r="J64" s="27" t="s">
        <v>488</v>
      </c>
      <c r="K64" s="30">
        <v>1</v>
      </c>
      <c r="L64" s="30" t="s">
        <v>489</v>
      </c>
      <c r="M64" s="22" t="s">
        <v>548</v>
      </c>
    </row>
    <row r="65" spans="1:13" ht="11.1" customHeight="1" x14ac:dyDescent="0.2">
      <c r="A65" s="22"/>
      <c r="B65" s="27"/>
      <c r="C65" s="22"/>
      <c r="D65" s="27"/>
      <c r="E65" s="27"/>
      <c r="F65" s="27"/>
      <c r="G65" s="27"/>
      <c r="H65" s="27"/>
      <c r="I65" s="27"/>
      <c r="J65" s="27"/>
      <c r="K65" s="27"/>
      <c r="L65" s="27"/>
      <c r="M65" s="27"/>
    </row>
    <row r="66" spans="1:13" ht="11.1" customHeight="1" x14ac:dyDescent="0.2">
      <c r="A66" s="24" t="s">
        <v>443</v>
      </c>
      <c r="B66" s="27"/>
      <c r="C66" s="22" t="s">
        <v>195</v>
      </c>
      <c r="D66" s="22"/>
      <c r="E66" s="30">
        <v>5</v>
      </c>
      <c r="F66" s="30">
        <v>1</v>
      </c>
      <c r="G66" s="38">
        <v>1</v>
      </c>
      <c r="H66" s="30">
        <v>5</v>
      </c>
      <c r="I66" s="30">
        <v>5</v>
      </c>
      <c r="J66" s="27" t="s">
        <v>488</v>
      </c>
      <c r="K66" s="30">
        <v>1</v>
      </c>
      <c r="L66" s="30" t="s">
        <v>489</v>
      </c>
      <c r="M66" s="27" t="s">
        <v>549</v>
      </c>
    </row>
    <row r="67" spans="1:13" ht="11.1" customHeight="1" x14ac:dyDescent="0.2">
      <c r="A67" s="22" t="s">
        <v>454</v>
      </c>
      <c r="B67" s="39" t="s">
        <v>550</v>
      </c>
      <c r="C67" s="22"/>
      <c r="D67" s="30">
        <v>5</v>
      </c>
      <c r="E67" s="22"/>
      <c r="F67" s="22"/>
      <c r="G67" s="22"/>
      <c r="H67" s="22"/>
      <c r="I67" s="22"/>
      <c r="J67" s="27" t="s">
        <v>488</v>
      </c>
      <c r="K67" s="30">
        <v>1</v>
      </c>
      <c r="L67" s="30" t="s">
        <v>489</v>
      </c>
      <c r="M67" s="27" t="s">
        <v>513</v>
      </c>
    </row>
    <row r="68" spans="1:13" ht="11.1" customHeight="1" x14ac:dyDescent="0.2">
      <c r="A68" s="22" t="s">
        <v>454</v>
      </c>
      <c r="B68" s="27"/>
      <c r="C68" s="22" t="s">
        <v>196</v>
      </c>
      <c r="D68" s="22"/>
      <c r="E68" s="31">
        <v>50</v>
      </c>
      <c r="F68" s="31">
        <v>50</v>
      </c>
      <c r="G68" s="31">
        <v>50</v>
      </c>
      <c r="H68" s="31">
        <v>50</v>
      </c>
      <c r="I68" s="31">
        <v>50</v>
      </c>
      <c r="J68" s="27" t="s">
        <v>488</v>
      </c>
      <c r="K68" s="31">
        <v>10</v>
      </c>
      <c r="L68" s="31" t="s">
        <v>496</v>
      </c>
      <c r="M68" s="27" t="s">
        <v>551</v>
      </c>
    </row>
    <row r="69" spans="1:13" ht="11.1" customHeight="1" x14ac:dyDescent="0.2">
      <c r="A69" s="22" t="s">
        <v>454</v>
      </c>
      <c r="B69" s="22"/>
      <c r="C69" s="22" t="s">
        <v>198</v>
      </c>
      <c r="D69" s="22"/>
      <c r="E69" s="31">
        <v>50</v>
      </c>
      <c r="F69" s="31">
        <v>50</v>
      </c>
      <c r="G69" s="31">
        <v>50</v>
      </c>
      <c r="H69" s="31">
        <v>50</v>
      </c>
      <c r="I69" s="31">
        <v>50</v>
      </c>
      <c r="J69" s="27" t="s">
        <v>488</v>
      </c>
      <c r="K69" s="31">
        <v>10</v>
      </c>
      <c r="L69" s="31" t="s">
        <v>496</v>
      </c>
      <c r="M69" s="22" t="s">
        <v>552</v>
      </c>
    </row>
    <row r="70" spans="1:13" ht="11.1" customHeight="1" x14ac:dyDescent="0.2">
      <c r="A70" s="22"/>
      <c r="B70" s="34"/>
      <c r="C70" s="22"/>
      <c r="D70" s="22"/>
      <c r="E70" s="22"/>
      <c r="F70" s="22"/>
      <c r="G70" s="22"/>
      <c r="H70" s="22"/>
      <c r="I70" s="22"/>
      <c r="J70" s="22"/>
      <c r="K70" s="22"/>
      <c r="L70" s="22"/>
      <c r="M70" s="22"/>
    </row>
    <row r="71" spans="1:13" ht="11.1" customHeight="1" x14ac:dyDescent="0.2">
      <c r="A71" s="22" t="s">
        <v>454</v>
      </c>
      <c r="B71" s="28" t="s">
        <v>553</v>
      </c>
      <c r="C71" s="22" t="s">
        <v>199</v>
      </c>
      <c r="D71" s="30">
        <v>5</v>
      </c>
      <c r="E71" s="30">
        <v>5</v>
      </c>
      <c r="F71" s="30">
        <v>5</v>
      </c>
      <c r="G71" s="22" t="s">
        <v>459</v>
      </c>
      <c r="H71" s="22" t="s">
        <v>459</v>
      </c>
      <c r="I71" s="22" t="s">
        <v>459</v>
      </c>
      <c r="J71" s="27" t="s">
        <v>488</v>
      </c>
      <c r="K71" s="30">
        <v>1</v>
      </c>
      <c r="L71" s="30" t="s">
        <v>489</v>
      </c>
      <c r="M71" s="22" t="s">
        <v>554</v>
      </c>
    </row>
    <row r="72" spans="1:13" ht="11.1" customHeight="1" x14ac:dyDescent="0.2">
      <c r="A72" s="22" t="s">
        <v>454</v>
      </c>
      <c r="B72" s="22"/>
      <c r="C72" s="22" t="s">
        <v>200</v>
      </c>
      <c r="D72" s="22"/>
      <c r="E72" s="30">
        <v>5</v>
      </c>
      <c r="F72" s="30">
        <v>5</v>
      </c>
      <c r="G72" s="22" t="s">
        <v>459</v>
      </c>
      <c r="H72" s="22" t="s">
        <v>459</v>
      </c>
      <c r="I72" s="22" t="s">
        <v>459</v>
      </c>
      <c r="J72" s="27" t="s">
        <v>488</v>
      </c>
      <c r="K72" s="30">
        <v>1</v>
      </c>
      <c r="L72" s="30" t="s">
        <v>489</v>
      </c>
      <c r="M72" s="22" t="s">
        <v>555</v>
      </c>
    </row>
    <row r="73" spans="1:13" ht="11.1" customHeight="1" x14ac:dyDescent="0.2">
      <c r="A73" s="22" t="s">
        <v>454</v>
      </c>
      <c r="B73" s="22"/>
      <c r="C73" s="22" t="s">
        <v>201</v>
      </c>
      <c r="D73" s="22"/>
      <c r="E73" s="28">
        <v>15</v>
      </c>
      <c r="F73" s="28">
        <v>15</v>
      </c>
      <c r="G73" s="22" t="s">
        <v>459</v>
      </c>
      <c r="H73" s="22" t="s">
        <v>459</v>
      </c>
      <c r="I73" s="22" t="s">
        <v>459</v>
      </c>
      <c r="J73" s="27" t="s">
        <v>488</v>
      </c>
      <c r="K73" s="28">
        <v>1</v>
      </c>
      <c r="L73" s="28" t="s">
        <v>537</v>
      </c>
      <c r="M73" s="22" t="s">
        <v>556</v>
      </c>
    </row>
    <row r="74" spans="1:13" ht="11.1" customHeight="1" x14ac:dyDescent="0.2">
      <c r="A74" s="22"/>
      <c r="B74" s="27"/>
      <c r="C74" s="22"/>
      <c r="D74" s="27"/>
      <c r="E74" s="27"/>
      <c r="F74" s="27"/>
      <c r="G74" s="27"/>
      <c r="H74" s="27"/>
      <c r="I74" s="27"/>
      <c r="J74" s="27"/>
      <c r="K74" s="27"/>
      <c r="L74" s="27"/>
      <c r="M74" s="27"/>
    </row>
    <row r="75" spans="1:13" ht="11.1" customHeight="1" x14ac:dyDescent="0.2">
      <c r="A75" s="27"/>
      <c r="B75" s="27"/>
      <c r="C75" s="22"/>
      <c r="D75" s="27"/>
      <c r="E75" s="27"/>
      <c r="F75" s="27"/>
      <c r="G75" s="27"/>
      <c r="H75" s="27"/>
      <c r="I75" s="27"/>
      <c r="J75" s="27"/>
      <c r="K75" s="27"/>
      <c r="L75" s="27"/>
      <c r="M75" s="27"/>
    </row>
    <row r="76" spans="1:13" ht="11.1" customHeight="1" x14ac:dyDescent="0.2">
      <c r="A76" s="40"/>
      <c r="B76" s="40"/>
      <c r="C76" s="41"/>
      <c r="D76" s="41"/>
      <c r="E76" s="40"/>
      <c r="F76" s="40"/>
      <c r="G76" s="40"/>
      <c r="H76" s="40"/>
      <c r="I76" s="40"/>
      <c r="J76" s="40"/>
      <c r="K76" s="40"/>
      <c r="L76" s="40"/>
      <c r="M76" s="40"/>
    </row>
    <row r="77" spans="1:13" ht="11.1" customHeight="1" x14ac:dyDescent="0.2">
      <c r="A77" s="40" t="s">
        <v>557</v>
      </c>
      <c r="B77" s="40"/>
      <c r="C77" s="42"/>
      <c r="D77" s="41"/>
      <c r="E77" s="43"/>
      <c r="F77" s="40"/>
      <c r="G77" s="40"/>
      <c r="H77" s="40"/>
      <c r="I77" s="40"/>
      <c r="J77" s="40"/>
      <c r="K77" s="40"/>
      <c r="L77" s="40"/>
      <c r="M77" s="40"/>
    </row>
    <row r="78" spans="1:13" ht="11.1" customHeight="1" x14ac:dyDescent="0.2">
      <c r="A78" s="40" t="s">
        <v>558</v>
      </c>
      <c r="B78" s="40"/>
      <c r="C78" s="42"/>
      <c r="D78" s="41"/>
      <c r="E78" s="43"/>
      <c r="F78" s="40"/>
      <c r="G78" s="40"/>
      <c r="H78" s="40"/>
      <c r="I78" s="40"/>
      <c r="J78" s="40"/>
      <c r="K78" s="40"/>
      <c r="L78" s="40"/>
      <c r="M78" s="40"/>
    </row>
    <row r="79" spans="1:13" ht="11.1" customHeight="1" x14ac:dyDescent="0.2">
      <c r="A79" s="40"/>
      <c r="B79" s="40"/>
      <c r="C79" s="42"/>
      <c r="D79" s="41"/>
      <c r="E79" s="43"/>
      <c r="F79" s="40"/>
      <c r="G79" s="40"/>
      <c r="H79" s="40"/>
      <c r="I79" s="40"/>
      <c r="J79" s="40"/>
      <c r="K79" s="40"/>
      <c r="L79" s="40"/>
      <c r="M79" s="40"/>
    </row>
    <row r="80" spans="1:13" ht="11.1" customHeight="1" x14ac:dyDescent="0.2">
      <c r="A80" s="40"/>
      <c r="B80" s="40"/>
      <c r="C80" s="42"/>
      <c r="D80" s="41"/>
      <c r="E80" s="43"/>
      <c r="F80" s="40"/>
      <c r="G80" s="40"/>
      <c r="H80" s="40"/>
      <c r="I80" s="40"/>
      <c r="J80" s="40"/>
      <c r="K80" s="40"/>
      <c r="L80" s="40"/>
      <c r="M80" s="40"/>
    </row>
    <row r="81" spans="1:13" ht="11.1" customHeight="1" x14ac:dyDescent="0.2">
      <c r="A81" s="34"/>
      <c r="B81" s="34"/>
      <c r="C81" s="44"/>
      <c r="D81" s="41"/>
      <c r="E81" s="45"/>
      <c r="F81" s="34"/>
      <c r="G81" s="34"/>
      <c r="H81" s="34"/>
      <c r="I81" s="34"/>
      <c r="J81" s="34"/>
      <c r="K81" s="34"/>
      <c r="L81" s="34"/>
      <c r="M81" s="34"/>
    </row>
    <row r="82" spans="1:13" x14ac:dyDescent="0.2">
      <c r="B82" s="46"/>
      <c r="C82" s="45" t="s">
        <v>559</v>
      </c>
      <c r="D82" s="47"/>
    </row>
    <row r="83" spans="1:13" x14ac:dyDescent="0.2">
      <c r="B83" s="16" t="s">
        <v>560</v>
      </c>
      <c r="C83" s="16" t="s">
        <v>561</v>
      </c>
      <c r="L83" s="46"/>
      <c r="M83" s="43" t="s">
        <v>562</v>
      </c>
    </row>
    <row r="84" spans="1:13" x14ac:dyDescent="0.2">
      <c r="L84" s="48"/>
      <c r="M84" s="43" t="s">
        <v>563</v>
      </c>
    </row>
    <row r="85" spans="1:13" x14ac:dyDescent="0.2">
      <c r="L85" s="49"/>
      <c r="M85" s="43" t="s">
        <v>564</v>
      </c>
    </row>
    <row r="86" spans="1:13" x14ac:dyDescent="0.2">
      <c r="L86" s="50"/>
      <c r="M86" s="43" t="s">
        <v>565</v>
      </c>
    </row>
    <row r="87" spans="1:13" x14ac:dyDescent="0.2">
      <c r="L87" s="40"/>
      <c r="M87" s="43"/>
    </row>
    <row r="95" spans="1:13" x14ac:dyDescent="0.2">
      <c r="B95" s="51"/>
      <c r="C95" s="51"/>
      <c r="D95" s="51"/>
      <c r="E95" s="51"/>
      <c r="F95" s="51"/>
      <c r="G95" s="51"/>
      <c r="H95" s="51"/>
    </row>
    <row r="96" spans="1:13" x14ac:dyDescent="0.2">
      <c r="B96" s="51"/>
      <c r="C96" s="51"/>
      <c r="D96" s="51"/>
      <c r="E96" s="51"/>
      <c r="F96" s="51"/>
      <c r="G96" s="51"/>
      <c r="H96" s="51"/>
    </row>
    <row r="97" spans="2:8" x14ac:dyDescent="0.2">
      <c r="B97" s="51"/>
      <c r="C97" s="52"/>
      <c r="D97" s="52"/>
      <c r="E97" s="51"/>
      <c r="F97" s="51"/>
      <c r="G97" s="51"/>
      <c r="H97" s="51"/>
    </row>
    <row r="98" spans="2:8" x14ac:dyDescent="0.2">
      <c r="B98" s="51"/>
      <c r="C98" s="52"/>
      <c r="D98" s="52"/>
      <c r="E98" s="51"/>
      <c r="F98" s="51"/>
      <c r="G98" s="51"/>
      <c r="H98" s="51"/>
    </row>
    <row r="99" spans="2:8" x14ac:dyDescent="0.2">
      <c r="B99" s="51"/>
      <c r="C99" s="52"/>
      <c r="D99" s="52"/>
      <c r="E99" s="51"/>
      <c r="F99" s="51"/>
      <c r="G99" s="51"/>
      <c r="H99" s="51"/>
    </row>
    <row r="100" spans="2:8" x14ac:dyDescent="0.2">
      <c r="B100" s="51"/>
      <c r="C100" s="52"/>
      <c r="D100" s="52"/>
      <c r="E100" s="51"/>
      <c r="F100" s="51"/>
      <c r="G100" s="51"/>
      <c r="H100" s="51"/>
    </row>
    <row r="101" spans="2:8" x14ac:dyDescent="0.2">
      <c r="B101" s="51"/>
      <c r="C101" s="52"/>
      <c r="D101" s="52"/>
      <c r="E101" s="51"/>
      <c r="F101" s="51"/>
      <c r="G101" s="51"/>
      <c r="H101" s="51"/>
    </row>
    <row r="102" spans="2:8" x14ac:dyDescent="0.2">
      <c r="B102" s="51"/>
      <c r="C102" s="52"/>
      <c r="D102" s="52"/>
      <c r="E102" s="51"/>
      <c r="F102" s="51"/>
      <c r="G102" s="51"/>
      <c r="H102" s="51"/>
    </row>
    <row r="103" spans="2:8" x14ac:dyDescent="0.2">
      <c r="B103" s="51"/>
      <c r="C103" s="52"/>
      <c r="D103" s="52"/>
      <c r="E103" s="51"/>
      <c r="F103" s="51"/>
      <c r="G103" s="51"/>
      <c r="H103" s="51"/>
    </row>
    <row r="104" spans="2:8" x14ac:dyDescent="0.2">
      <c r="B104" s="51"/>
      <c r="C104" s="52"/>
      <c r="D104" s="52"/>
      <c r="E104" s="51"/>
      <c r="F104" s="51"/>
      <c r="G104" s="51"/>
      <c r="H104" s="51"/>
    </row>
    <row r="105" spans="2:8" x14ac:dyDescent="0.2">
      <c r="B105" s="51"/>
      <c r="C105" s="52"/>
      <c r="D105" s="52"/>
      <c r="E105" s="51"/>
      <c r="F105" s="51"/>
      <c r="G105" s="51"/>
      <c r="H105" s="51"/>
    </row>
    <row r="106" spans="2:8" x14ac:dyDescent="0.2">
      <c r="B106" s="51"/>
      <c r="C106" s="52"/>
      <c r="D106" s="53"/>
      <c r="E106" s="51"/>
      <c r="F106" s="51"/>
      <c r="G106" s="51"/>
      <c r="H106" s="51"/>
    </row>
    <row r="107" spans="2:8" x14ac:dyDescent="0.2">
      <c r="B107" s="51"/>
      <c r="C107" s="52"/>
      <c r="D107" s="53"/>
      <c r="E107" s="51"/>
      <c r="F107" s="51"/>
      <c r="G107" s="51"/>
      <c r="H107" s="51"/>
    </row>
    <row r="108" spans="2:8" x14ac:dyDescent="0.2">
      <c r="B108" s="51"/>
      <c r="C108" s="52"/>
      <c r="D108" s="52"/>
      <c r="E108" s="51"/>
      <c r="F108" s="51"/>
      <c r="G108" s="51"/>
      <c r="H108" s="51"/>
    </row>
    <row r="109" spans="2:8" x14ac:dyDescent="0.2">
      <c r="B109" s="51"/>
      <c r="C109" s="52"/>
      <c r="D109" s="52"/>
      <c r="E109" s="51"/>
      <c r="F109" s="51"/>
      <c r="G109" s="51"/>
      <c r="H109" s="51"/>
    </row>
    <row r="110" spans="2:8" x14ac:dyDescent="0.2">
      <c r="B110" s="51"/>
      <c r="C110" s="52"/>
      <c r="D110" s="52"/>
      <c r="E110" s="51"/>
      <c r="F110" s="51"/>
      <c r="G110" s="51"/>
      <c r="H110" s="51"/>
    </row>
    <row r="111" spans="2:8" x14ac:dyDescent="0.2">
      <c r="B111" s="51"/>
      <c r="C111" s="51"/>
      <c r="D111" s="51"/>
      <c r="E111" s="51"/>
      <c r="F111" s="51"/>
      <c r="G111" s="51"/>
      <c r="H111" s="51"/>
    </row>
    <row r="112" spans="2:8" x14ac:dyDescent="0.2">
      <c r="B112" s="51"/>
      <c r="C112" s="51"/>
      <c r="D112" s="51"/>
      <c r="E112" s="51"/>
      <c r="F112" s="51"/>
      <c r="G112" s="51"/>
      <c r="H112" s="51"/>
    </row>
    <row r="113" spans="2:8" x14ac:dyDescent="0.2">
      <c r="B113" s="51"/>
      <c r="C113" s="51"/>
      <c r="D113" s="51"/>
      <c r="E113" s="51"/>
      <c r="F113" s="51"/>
      <c r="G113" s="51"/>
      <c r="H113" s="51"/>
    </row>
    <row r="114" spans="2:8" x14ac:dyDescent="0.2">
      <c r="B114" s="51"/>
      <c r="C114" s="51"/>
      <c r="D114" s="51"/>
      <c r="E114" s="51"/>
      <c r="F114" s="51"/>
      <c r="G114" s="51"/>
      <c r="H114" s="51"/>
    </row>
  </sheetData>
  <customSheetViews>
    <customSheetView guid="{F5E0C4AF-C105-4B52-9677-1915FBEEE6EC}" scale="115">
      <selection activeCell="H14" sqref="H14"/>
      <pageMargins left="0.19" right="0.17" top="0.24" bottom="0.21" header="0.19" footer="0.17"/>
      <pageSetup paperSize="9" orientation="landscape" r:id="rId1"/>
      <headerFooter alignWithMargins="0"/>
    </customSheetView>
    <customSheetView guid="{5FDA7959-9549-485E-A37E-3FCA52AF10BD}" scale="115" topLeftCell="C1">
      <selection activeCell="J66" sqref="J66"/>
      <pageMargins left="0.19" right="0.17" top="0.24" bottom="0.21" header="0.19" footer="0.17"/>
      <pageSetup paperSize="9" orientation="landscape" r:id="rId2"/>
      <headerFooter alignWithMargins="0"/>
    </customSheetView>
    <customSheetView guid="{51EA32AC-9759-462B-9C08-5DF8FBF8813E}" scale="115" topLeftCell="C1">
      <selection activeCell="J66" sqref="J66"/>
      <pageMargins left="0.19" right="0.17" top="0.24" bottom="0.21" header="0.19" footer="0.17"/>
      <pageSetup paperSize="9" orientation="landscape" r:id="rId3"/>
      <headerFooter alignWithMargins="0"/>
    </customSheetView>
    <customSheetView guid="{06BE97E6-ED65-4D9D-8912-873005166793}" scale="115" topLeftCell="C1">
      <selection activeCell="J66" sqref="J66"/>
      <pageMargins left="0.19" right="0.17" top="0.24" bottom="0.21" header="0.19" footer="0.17"/>
      <pageSetup paperSize="9" orientation="landscape" r:id="rId4"/>
      <headerFooter alignWithMargins="0"/>
    </customSheetView>
    <customSheetView guid="{175809CA-B47E-446C-A139-84B6D7AC8E65}" scale="115" topLeftCell="C1">
      <selection activeCell="J66" sqref="J66"/>
      <pageMargins left="0.19" right="0.17" top="0.24" bottom="0.21" header="0.19" footer="0.17"/>
      <pageSetup paperSize="9" orientation="landscape" r:id="rId5"/>
      <headerFooter alignWithMargins="0"/>
    </customSheetView>
    <customSheetView guid="{4F1BADFA-02CE-4B52-A281-16DCBE569A5F}" scale="115">
      <selection activeCell="H14" sqref="H14"/>
      <pageMargins left="0.19" right="0.17" top="0.24" bottom="0.21" header="0.19" footer="0.17"/>
      <pageSetup paperSize="9" orientation="landscape" r:id="rId6"/>
      <headerFooter alignWithMargins="0"/>
    </customSheetView>
  </customSheetViews>
  <pageMargins left="0.19" right="0.17" top="0.24" bottom="0.21" header="0.19" footer="0.17"/>
  <pageSetup paperSize="9"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parameters</vt:lpstr>
      <vt:lpstr>enum</vt:lpstr>
      <vt:lpstr>PAR_aa</vt:lpstr>
      <vt:lpstr>parameters!_ftn1</vt:lpstr>
      <vt:lpstr>parameters!_ftn2</vt:lpstr>
      <vt:lpstr>parameters!_ftnref1</vt:lpstr>
      <vt:lpstr>parameters!_ftnref2</vt:lpstr>
      <vt:lpstr>enum!Area_stampa</vt:lpstr>
      <vt:lpstr>parameters!Area_stampa</vt:lpstr>
      <vt:lpstr>enum!Titoli_stampa</vt:lpstr>
      <vt:lpstr>parameters!Titoli_stampa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Marigliano</dc:creator>
  <cp:lastModifiedBy>PinoM</cp:lastModifiedBy>
  <cp:lastPrinted>2015-10-22T07:37:24Z</cp:lastPrinted>
  <dcterms:created xsi:type="dcterms:W3CDTF">2015-05-14T12:39:50Z</dcterms:created>
  <dcterms:modified xsi:type="dcterms:W3CDTF">2015-10-23T15:03:14Z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S Team System Data DO NOT EDIT_GUID">
    <vt:lpwstr>9b5d26a2-f4c6-440c-9687-63cff2bfe518</vt:lpwstr>
  </property>
</Properties>
</file>